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101-1 - Komunikace a z..." sheetId="2" r:id="rId2"/>
    <sheet name="SO 401 - Veřejné osvětlení" sheetId="3" r:id="rId3"/>
    <sheet name="SO 403 - Ochrana kabelů NN" sheetId="4" r:id="rId4"/>
    <sheet name="VRN - Vedlejší rozpočtové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101-1 - Komunikace a z...'!$C$130:$K$416</definedName>
    <definedName name="_xlnm.Print_Area" localSheetId="1">'SO 101-1 - Komunikace a z...'!$C$82:$J$112,'SO 101-1 - Komunikace a z...'!$C$118:$K$416</definedName>
    <definedName name="_xlnm.Print_Titles" localSheetId="1">'SO 101-1 - Komunikace a z...'!$130:$130</definedName>
    <definedName name="_xlnm._FilterDatabase" localSheetId="2" hidden="1">'SO 401 - Veřejné osvětlení'!$C$115:$K$162</definedName>
    <definedName name="_xlnm.Print_Area" localSheetId="2">'SO 401 - Veřejné osvětlení'!$C$82:$J$97,'SO 401 - Veřejné osvětlení'!$C$103:$K$162</definedName>
    <definedName name="_xlnm.Print_Titles" localSheetId="2">'SO 401 - Veřejné osvětlení'!$115:$115</definedName>
    <definedName name="_xlnm._FilterDatabase" localSheetId="3" hidden="1">'SO 403 - Ochrana kabelů NN'!$C$116:$K$131</definedName>
    <definedName name="_xlnm.Print_Area" localSheetId="3">'SO 403 - Ochrana kabelů NN'!$C$82:$J$98,'SO 403 - Ochrana kabelů NN'!$C$104:$K$131</definedName>
    <definedName name="_xlnm.Print_Titles" localSheetId="3">'SO 403 - Ochrana kabelů NN'!$116:$116</definedName>
    <definedName name="_xlnm._FilterDatabase" localSheetId="4" hidden="1">'VRN - Vedlejší rozpočtové...'!$C$121:$K$142</definedName>
    <definedName name="_xlnm.Print_Area" localSheetId="4">'VRN - Vedlejší rozpočtové...'!$C$82:$J$103,'VRN - Vedlejší rozpočtové...'!$C$109:$K$142</definedName>
    <definedName name="_xlnm.Print_Titles" localSheetId="4">'VRN - Vedlejší rozpočtové...'!$121:$121</definedName>
    <definedName name="_xlnm.Print_Area" localSheetId="5">'Seznam figur'!$C$4:$G$79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112"/>
  <c i="4" r="J37"/>
  <c r="J36"/>
  <c i="1" r="AY97"/>
  <c i="4" r="J35"/>
  <c i="1" r="AX97"/>
  <c i="4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91"/>
  <c r="J14"/>
  <c r="J12"/>
  <c r="J89"/>
  <c r="E7"/>
  <c r="E107"/>
  <c i="3" r="J37"/>
  <c r="J36"/>
  <c i="1" r="AY96"/>
  <c i="3" r="J35"/>
  <c i="1" r="AX96"/>
  <c i="3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92"/>
  <c r="J17"/>
  <c r="J15"/>
  <c r="E15"/>
  <c r="F112"/>
  <c r="J14"/>
  <c r="J12"/>
  <c r="J110"/>
  <c r="E7"/>
  <c r="E106"/>
  <c i="2" r="J37"/>
  <c r="J36"/>
  <c i="1" r="AY95"/>
  <c i="2" r="J35"/>
  <c i="1" r="AX95"/>
  <c i="2" r="BI416"/>
  <c r="BH416"/>
  <c r="BG416"/>
  <c r="BF416"/>
  <c r="T416"/>
  <c r="T415"/>
  <c r="R416"/>
  <c r="R415"/>
  <c r="P416"/>
  <c r="P415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127"/>
  <c r="J20"/>
  <c r="J18"/>
  <c r="E18"/>
  <c r="F128"/>
  <c r="J17"/>
  <c r="J15"/>
  <c r="E15"/>
  <c r="F127"/>
  <c r="J14"/>
  <c r="J12"/>
  <c r="J125"/>
  <c r="E7"/>
  <c r="E121"/>
  <c i="1" r="L90"/>
  <c r="AM90"/>
  <c r="AM89"/>
  <c r="L89"/>
  <c r="AM87"/>
  <c r="L87"/>
  <c r="L85"/>
  <c r="L84"/>
  <c i="5" r="BK142"/>
  <c r="J142"/>
  <c r="BK141"/>
  <c r="J141"/>
  <c r="BK140"/>
  <c r="J140"/>
  <c r="BK139"/>
  <c r="J139"/>
  <c r="BK138"/>
  <c r="J138"/>
  <c r="BK136"/>
  <c r="J136"/>
  <c r="J135"/>
  <c r="BK133"/>
  <c r="BK132"/>
  <c r="J130"/>
  <c r="J129"/>
  <c r="BK127"/>
  <c i="2" r="J402"/>
  <c r="BK397"/>
  <c r="BK392"/>
  <c r="J391"/>
  <c r="J390"/>
  <c r="J387"/>
  <c r="BK384"/>
  <c r="BK367"/>
  <c r="BK362"/>
  <c r="J357"/>
  <c r="BK356"/>
  <c r="J355"/>
  <c r="BK354"/>
  <c r="BK353"/>
  <c r="BK352"/>
  <c r="BK346"/>
  <c r="BK341"/>
  <c r="BK339"/>
  <c r="J338"/>
  <c r="BK332"/>
  <c r="BK330"/>
  <c r="BK325"/>
  <c r="BK323"/>
  <c r="J322"/>
  <c r="BK320"/>
  <c r="BK318"/>
  <c r="BK312"/>
  <c r="BK308"/>
  <c r="BK307"/>
  <c r="J305"/>
  <c r="BK295"/>
  <c r="BK293"/>
  <c r="BK290"/>
  <c r="BK285"/>
  <c r="J279"/>
  <c r="BK277"/>
  <c r="J275"/>
  <c r="BK273"/>
  <c r="J271"/>
  <c r="BK270"/>
  <c r="BK269"/>
  <c r="J265"/>
  <c r="J260"/>
  <c r="J257"/>
  <c r="BK249"/>
  <c r="BK248"/>
  <c r="BK246"/>
  <c r="J243"/>
  <c r="J241"/>
  <c r="J240"/>
  <c r="BK238"/>
  <c r="J236"/>
  <c r="J234"/>
  <c r="J232"/>
  <c r="J230"/>
  <c r="BK226"/>
  <c r="J223"/>
  <c r="BK221"/>
  <c r="BK220"/>
  <c r="BK215"/>
  <c r="BK210"/>
  <c r="BK208"/>
  <c r="BK206"/>
  <c r="J202"/>
  <c r="J195"/>
  <c r="J189"/>
  <c r="BK187"/>
  <c r="J184"/>
  <c r="BK180"/>
  <c r="J178"/>
  <c r="BK174"/>
  <c r="J170"/>
  <c r="BK164"/>
  <c r="BK163"/>
  <c r="J162"/>
  <c r="BK158"/>
  <c r="J156"/>
  <c r="BK151"/>
  <c r="J151"/>
  <c r="BK141"/>
  <c r="J139"/>
  <c r="J138"/>
  <c r="BK134"/>
  <c i="5" r="BK135"/>
  <c r="J132"/>
  <c r="BK129"/>
  <c r="J126"/>
  <c r="BK125"/>
  <c r="J125"/>
  <c i="4" r="BK130"/>
  <c r="BK125"/>
  <c i="3" r="BK160"/>
  <c r="BK159"/>
  <c r="BK157"/>
  <c r="BK155"/>
  <c r="BK153"/>
  <c r="BK151"/>
  <c r="BK149"/>
  <c r="J148"/>
  <c r="BK144"/>
  <c r="BK142"/>
  <c r="BK141"/>
  <c r="BK138"/>
  <c r="BK136"/>
  <c r="BK134"/>
  <c r="BK133"/>
  <c r="BK132"/>
  <c r="BK131"/>
  <c r="J130"/>
  <c r="BK129"/>
  <c r="J128"/>
  <c r="BK122"/>
  <c r="BK121"/>
  <c r="J120"/>
  <c r="J118"/>
  <c r="J117"/>
  <c i="2" r="J400"/>
  <c r="J395"/>
  <c r="BK393"/>
  <c r="J392"/>
  <c r="BK389"/>
  <c r="J384"/>
  <c r="J377"/>
  <c r="J374"/>
  <c r="BK371"/>
  <c r="J369"/>
  <c r="J367"/>
  <c r="J365"/>
  <c r="BK360"/>
  <c r="J359"/>
  <c r="J354"/>
  <c r="J353"/>
  <c r="J341"/>
  <c r="J339"/>
  <c r="BK337"/>
  <c r="J336"/>
  <c r="J328"/>
  <c r="BK327"/>
  <c r="J324"/>
  <c r="BK321"/>
  <c r="J320"/>
  <c r="BK314"/>
  <c r="J312"/>
  <c r="BK309"/>
  <c r="J307"/>
  <c r="BK305"/>
  <c r="J300"/>
  <c r="J298"/>
  <c r="J293"/>
  <c r="J290"/>
  <c r="J283"/>
  <c r="J277"/>
  <c r="J273"/>
  <c r="BK267"/>
  <c r="BK263"/>
  <c r="BK260"/>
  <c r="J259"/>
  <c r="BK254"/>
  <c r="J252"/>
  <c r="J245"/>
  <c r="BK243"/>
  <c r="BK241"/>
  <c r="BK233"/>
  <c r="BK232"/>
  <c r="BK230"/>
  <c r="J221"/>
  <c r="J220"/>
  <c r="BK219"/>
  <c r="BK213"/>
  <c r="J210"/>
  <c r="J206"/>
  <c r="BK195"/>
  <c r="J193"/>
  <c r="BK191"/>
  <c r="BK189"/>
  <c r="BK184"/>
  <c r="J180"/>
  <c r="BK178"/>
  <c r="BK172"/>
  <c r="BK168"/>
  <c r="J166"/>
  <c r="J165"/>
  <c r="BK162"/>
  <c r="BK160"/>
  <c r="J152"/>
  <c r="J149"/>
  <c r="J147"/>
  <c r="J145"/>
  <c r="BK142"/>
  <c r="BK140"/>
  <c r="BK138"/>
  <c r="BK137"/>
  <c r="J134"/>
  <c i="1" r="AS94"/>
  <c i="5" r="J133"/>
  <c r="BK130"/>
  <c r="J127"/>
  <c r="BK126"/>
  <c i="4" r="J130"/>
  <c r="J129"/>
  <c r="BK127"/>
  <c r="J124"/>
  <c r="BK123"/>
  <c r="J121"/>
  <c r="BK119"/>
  <c i="3" r="J162"/>
  <c r="BK161"/>
  <c r="J158"/>
  <c r="J157"/>
  <c r="J156"/>
  <c r="BK154"/>
  <c r="J153"/>
  <c r="J152"/>
  <c r="BK150"/>
  <c r="BK147"/>
  <c r="BK146"/>
  <c r="J145"/>
  <c r="BK143"/>
  <c r="J140"/>
  <c r="BK139"/>
  <c r="J137"/>
  <c r="BK135"/>
  <c r="J133"/>
  <c r="BK130"/>
  <c r="J129"/>
  <c r="J127"/>
  <c r="J126"/>
  <c r="BK125"/>
  <c r="J124"/>
  <c r="J123"/>
  <c r="J122"/>
  <c r="J121"/>
  <c r="BK120"/>
  <c r="BK119"/>
  <c r="BK118"/>
  <c r="BK117"/>
  <c i="2" r="J405"/>
  <c r="J393"/>
  <c r="BK391"/>
  <c r="J388"/>
  <c r="BK386"/>
  <c r="BK382"/>
  <c r="J381"/>
  <c r="J380"/>
  <c r="BK378"/>
  <c r="J376"/>
  <c r="J373"/>
  <c r="BK372"/>
  <c r="BK365"/>
  <c r="J363"/>
  <c r="J362"/>
  <c r="J360"/>
  <c r="BK355"/>
  <c r="J346"/>
  <c r="BK345"/>
  <c r="BK343"/>
  <c r="BK338"/>
  <c r="J337"/>
  <c r="BK336"/>
  <c r="BK335"/>
  <c r="J335"/>
  <c r="BK334"/>
  <c r="J334"/>
  <c r="J333"/>
  <c r="J327"/>
  <c r="BK326"/>
  <c r="BK322"/>
  <c r="J321"/>
  <c r="J319"/>
  <c r="J317"/>
  <c r="BK316"/>
  <c r="J314"/>
  <c r="J308"/>
  <c r="BK302"/>
  <c r="BK298"/>
  <c r="BK297"/>
  <c r="J291"/>
  <c r="J285"/>
  <c r="BK271"/>
  <c r="J269"/>
  <c r="J267"/>
  <c r="BK265"/>
  <c r="BK262"/>
  <c r="BK261"/>
  <c r="BK259"/>
  <c r="BK257"/>
  <c r="J254"/>
  <c r="BK252"/>
  <c r="J249"/>
  <c r="J248"/>
  <c r="BK240"/>
  <c r="J238"/>
  <c r="BK235"/>
  <c r="BK234"/>
  <c r="J233"/>
  <c r="BK228"/>
  <c r="J226"/>
  <c r="J225"/>
  <c r="J217"/>
  <c r="J213"/>
  <c r="J212"/>
  <c r="J208"/>
  <c r="BK202"/>
  <c r="BK199"/>
  <c r="J197"/>
  <c r="BK193"/>
  <c r="J191"/>
  <c r="J187"/>
  <c r="BK182"/>
  <c r="BK176"/>
  <c r="J174"/>
  <c r="J172"/>
  <c r="J168"/>
  <c r="BK165"/>
  <c r="J163"/>
  <c r="J158"/>
  <c r="BK156"/>
  <c r="J154"/>
  <c r="BK147"/>
  <c r="BK145"/>
  <c r="J143"/>
  <c r="J142"/>
  <c r="J141"/>
  <c r="BK139"/>
  <c r="J136"/>
  <c i="4" r="BK129"/>
  <c r="J127"/>
  <c r="J125"/>
  <c r="BK124"/>
  <c r="J123"/>
  <c r="BK121"/>
  <c r="J119"/>
  <c i="3" r="BK162"/>
  <c r="J161"/>
  <c r="J160"/>
  <c r="J159"/>
  <c r="BK158"/>
  <c r="BK156"/>
  <c r="J155"/>
  <c r="J154"/>
  <c r="BK152"/>
  <c r="J151"/>
  <c r="J150"/>
  <c r="J149"/>
  <c r="BK148"/>
  <c r="J147"/>
  <c r="J146"/>
  <c r="BK145"/>
  <c r="J144"/>
  <c r="J143"/>
  <c r="J142"/>
  <c r="J141"/>
  <c r="BK140"/>
  <c r="J139"/>
  <c r="J138"/>
  <c r="BK137"/>
  <c r="J136"/>
  <c r="J135"/>
  <c r="J134"/>
  <c r="J132"/>
  <c r="J131"/>
  <c r="BK128"/>
  <c r="BK127"/>
  <c r="BK126"/>
  <c r="J125"/>
  <c r="BK124"/>
  <c r="BK123"/>
  <c r="J119"/>
  <c i="2" r="BK416"/>
  <c r="J416"/>
  <c r="BK411"/>
  <c r="J411"/>
  <c r="BK407"/>
  <c r="J407"/>
  <c r="BK405"/>
  <c r="BK402"/>
  <c r="BK400"/>
  <c r="J397"/>
  <c r="BK395"/>
  <c r="BK390"/>
  <c r="J389"/>
  <c r="BK388"/>
  <c r="BK387"/>
  <c r="J386"/>
  <c r="J382"/>
  <c r="BK381"/>
  <c r="BK380"/>
  <c r="J378"/>
  <c r="BK377"/>
  <c r="BK376"/>
  <c r="BK374"/>
  <c r="BK373"/>
  <c r="J372"/>
  <c r="J371"/>
  <c r="BK369"/>
  <c r="BK363"/>
  <c r="BK359"/>
  <c r="BK357"/>
  <c r="J356"/>
  <c r="J352"/>
  <c r="J345"/>
  <c r="J343"/>
  <c r="BK333"/>
  <c r="J332"/>
  <c r="J330"/>
  <c r="BK328"/>
  <c r="J326"/>
  <c r="J325"/>
  <c r="BK324"/>
  <c r="J323"/>
  <c r="BK319"/>
  <c r="J318"/>
  <c r="BK317"/>
  <c r="J316"/>
  <c r="J309"/>
  <c r="J302"/>
  <c r="BK300"/>
  <c r="J297"/>
  <c r="J295"/>
  <c r="BK291"/>
  <c r="BK283"/>
  <c r="BK279"/>
  <c r="BK275"/>
  <c r="J270"/>
  <c r="J263"/>
  <c r="J262"/>
  <c r="J261"/>
  <c r="J246"/>
  <c r="BK245"/>
  <c r="BK236"/>
  <c r="J235"/>
  <c r="J228"/>
  <c r="BK225"/>
  <c r="BK223"/>
  <c r="J219"/>
  <c r="BK217"/>
  <c r="J215"/>
  <c r="BK212"/>
  <c r="J199"/>
  <c r="BK197"/>
  <c r="J182"/>
  <c r="J176"/>
  <c r="BK170"/>
  <c r="BK166"/>
  <c r="J164"/>
  <c r="J160"/>
  <c r="BK154"/>
  <c r="BK152"/>
  <c r="BK149"/>
  <c r="BK143"/>
  <c r="J140"/>
  <c r="J137"/>
  <c r="BK136"/>
  <c l="1" r="T133"/>
  <c r="P186"/>
  <c r="T186"/>
  <c r="P201"/>
  <c r="BK251"/>
  <c r="J251"/>
  <c r="J101"/>
  <c r="BK256"/>
  <c r="J256"/>
  <c r="J102"/>
  <c r="R256"/>
  <c r="T256"/>
  <c r="R264"/>
  <c r="T282"/>
  <c r="T304"/>
  <c r="BK329"/>
  <c r="J329"/>
  <c r="J108"/>
  <c r="P329"/>
  <c r="BK385"/>
  <c r="J385"/>
  <c r="J109"/>
  <c r="R385"/>
  <c r="T394"/>
  <c i="3" r="R116"/>
  <c i="4" r="R118"/>
  <c r="R117"/>
  <c i="2" r="BK133"/>
  <c r="J133"/>
  <c r="J98"/>
  <c r="R133"/>
  <c r="BK186"/>
  <c r="J186"/>
  <c r="J99"/>
  <c r="R186"/>
  <c r="R201"/>
  <c r="P251"/>
  <c r="R251"/>
  <c r="BK264"/>
  <c r="J264"/>
  <c r="J103"/>
  <c r="T264"/>
  <c r="P282"/>
  <c r="BK304"/>
  <c r="J304"/>
  <c r="J105"/>
  <c r="P304"/>
  <c r="BK311"/>
  <c r="J311"/>
  <c r="J106"/>
  <c r="R311"/>
  <c r="BK315"/>
  <c r="J315"/>
  <c r="J107"/>
  <c r="R315"/>
  <c r="T329"/>
  <c r="BK394"/>
  <c r="J394"/>
  <c r="J110"/>
  <c r="R394"/>
  <c i="3" r="BK116"/>
  <c r="J116"/>
  <c r="J96"/>
  <c r="T116"/>
  <c i="4" r="P118"/>
  <c r="P117"/>
  <c i="1" r="AU97"/>
  <c i="2" r="P133"/>
  <c r="BK201"/>
  <c r="J201"/>
  <c r="J100"/>
  <c r="T201"/>
  <c r="T251"/>
  <c r="P256"/>
  <c r="P264"/>
  <c r="BK282"/>
  <c r="J282"/>
  <c r="J104"/>
  <c r="R282"/>
  <c r="R304"/>
  <c r="P311"/>
  <c r="T311"/>
  <c r="P315"/>
  <c r="T315"/>
  <c r="R329"/>
  <c r="P385"/>
  <c r="T385"/>
  <c r="P394"/>
  <c i="3" r="P116"/>
  <c i="1" r="AU96"/>
  <c i="4" r="BK118"/>
  <c r="BK117"/>
  <c r="J117"/>
  <c r="J96"/>
  <c r="T118"/>
  <c r="T117"/>
  <c i="5" r="BK124"/>
  <c r="J124"/>
  <c r="J98"/>
  <c r="P124"/>
  <c r="R124"/>
  <c r="T124"/>
  <c r="BK128"/>
  <c r="J128"/>
  <c r="J99"/>
  <c r="P128"/>
  <c r="R128"/>
  <c r="T128"/>
  <c r="BK131"/>
  <c r="J131"/>
  <c r="J100"/>
  <c r="P131"/>
  <c r="R131"/>
  <c r="T131"/>
  <c r="BK134"/>
  <c r="J134"/>
  <c r="J101"/>
  <c r="P134"/>
  <c r="R134"/>
  <c r="T134"/>
  <c r="BK137"/>
  <c r="J137"/>
  <c r="J102"/>
  <c r="P137"/>
  <c r="R137"/>
  <c r="T137"/>
  <c i="2" r="E85"/>
  <c r="F91"/>
  <c r="J128"/>
  <c r="BE138"/>
  <c r="BE140"/>
  <c r="BE141"/>
  <c r="BE145"/>
  <c r="BE156"/>
  <c r="BE162"/>
  <c r="BE172"/>
  <c r="BE178"/>
  <c r="BE182"/>
  <c r="BE189"/>
  <c r="BE191"/>
  <c r="BE199"/>
  <c r="BE202"/>
  <c r="BE206"/>
  <c r="BE213"/>
  <c r="BE220"/>
  <c r="BE228"/>
  <c r="BE230"/>
  <c r="BE233"/>
  <c r="BE238"/>
  <c r="BE257"/>
  <c r="BE259"/>
  <c r="BE260"/>
  <c r="BE265"/>
  <c r="BE271"/>
  <c r="BE275"/>
  <c r="BE305"/>
  <c r="BE312"/>
  <c r="BE320"/>
  <c r="BE321"/>
  <c r="BE326"/>
  <c r="BE330"/>
  <c r="BE337"/>
  <c r="BE338"/>
  <c r="BE353"/>
  <c r="BE354"/>
  <c r="BE360"/>
  <c r="BE365"/>
  <c r="BE371"/>
  <c r="BE373"/>
  <c r="BE382"/>
  <c r="BE391"/>
  <c r="BE407"/>
  <c r="BE411"/>
  <c r="BE416"/>
  <c i="3" r="E85"/>
  <c r="F91"/>
  <c r="J92"/>
  <c r="F113"/>
  <c r="BE118"/>
  <c r="BE122"/>
  <c r="BE123"/>
  <c r="BE125"/>
  <c r="BE127"/>
  <c r="BE131"/>
  <c r="BE133"/>
  <c r="BE134"/>
  <c r="BE135"/>
  <c r="BE141"/>
  <c r="BE144"/>
  <c r="BE147"/>
  <c r="BE151"/>
  <c r="BE155"/>
  <c r="BE157"/>
  <c r="BE158"/>
  <c r="BE159"/>
  <c i="4" r="E85"/>
  <c r="F92"/>
  <c r="J111"/>
  <c r="J113"/>
  <c r="BE119"/>
  <c r="BE123"/>
  <c r="BE124"/>
  <c r="BE127"/>
  <c r="BE130"/>
  <c i="5" r="E85"/>
  <c r="J89"/>
  <c r="F92"/>
  <c r="J118"/>
  <c r="J119"/>
  <c r="BE125"/>
  <c i="2" r="J89"/>
  <c r="J91"/>
  <c r="BE137"/>
  <c r="BE158"/>
  <c r="BE160"/>
  <c r="BE170"/>
  <c r="BE180"/>
  <c r="BE187"/>
  <c r="BE195"/>
  <c r="BE210"/>
  <c r="BE219"/>
  <c r="BE221"/>
  <c r="BE232"/>
  <c r="BE235"/>
  <c r="BE241"/>
  <c r="BE243"/>
  <c r="BE263"/>
  <c r="BE267"/>
  <c r="BE269"/>
  <c r="BE273"/>
  <c r="BE277"/>
  <c r="BE279"/>
  <c r="BE307"/>
  <c r="BE309"/>
  <c r="BE323"/>
  <c r="BE324"/>
  <c r="BE328"/>
  <c r="BE334"/>
  <c r="BE339"/>
  <c r="BE346"/>
  <c r="BE352"/>
  <c r="BE356"/>
  <c r="BE357"/>
  <c r="BE359"/>
  <c r="BE367"/>
  <c r="BE374"/>
  <c r="BE384"/>
  <c r="BE388"/>
  <c r="BE389"/>
  <c r="BE397"/>
  <c r="BE405"/>
  <c i="3" r="J112"/>
  <c r="BE117"/>
  <c r="BE119"/>
  <c r="BE121"/>
  <c r="BE124"/>
  <c r="BE126"/>
  <c r="BE128"/>
  <c r="BE138"/>
  <c r="BE142"/>
  <c r="BE145"/>
  <c r="BE146"/>
  <c r="BE148"/>
  <c r="BE149"/>
  <c r="BE153"/>
  <c r="BE160"/>
  <c r="BE161"/>
  <c r="BE162"/>
  <c i="4" r="F113"/>
  <c r="BE121"/>
  <c r="BE125"/>
  <c i="5" r="BE126"/>
  <c r="BE132"/>
  <c i="2" r="F92"/>
  <c r="BE139"/>
  <c r="BE149"/>
  <c r="BE154"/>
  <c r="BE163"/>
  <c r="BE174"/>
  <c r="BE193"/>
  <c r="BE197"/>
  <c r="BE208"/>
  <c r="BE215"/>
  <c r="BE223"/>
  <c r="BE225"/>
  <c r="BE226"/>
  <c r="BE234"/>
  <c r="BE236"/>
  <c r="BE240"/>
  <c r="BE246"/>
  <c r="BE248"/>
  <c r="BE249"/>
  <c r="BE261"/>
  <c r="BE270"/>
  <c r="BE283"/>
  <c r="BE285"/>
  <c r="BE290"/>
  <c r="BE293"/>
  <c r="BE295"/>
  <c r="BE297"/>
  <c r="BE302"/>
  <c r="BE317"/>
  <c r="BE319"/>
  <c r="BE322"/>
  <c r="BE325"/>
  <c r="BE332"/>
  <c r="BE345"/>
  <c r="BE355"/>
  <c r="BE362"/>
  <c r="BE369"/>
  <c r="BE372"/>
  <c r="BE377"/>
  <c r="BE387"/>
  <c r="BE390"/>
  <c r="BE402"/>
  <c r="BK415"/>
  <c r="J415"/>
  <c r="J111"/>
  <c i="3" r="J89"/>
  <c r="BE120"/>
  <c r="BE129"/>
  <c r="BE130"/>
  <c r="BE132"/>
  <c r="BE136"/>
  <c r="BE137"/>
  <c r="BE139"/>
  <c r="BE140"/>
  <c r="BE143"/>
  <c r="BE150"/>
  <c r="BE152"/>
  <c r="BE154"/>
  <c r="BE156"/>
  <c i="4" r="J92"/>
  <c r="BE129"/>
  <c i="5" r="F91"/>
  <c r="BE127"/>
  <c r="BE130"/>
  <c r="BE133"/>
  <c i="2" r="BE134"/>
  <c r="BE136"/>
  <c r="BE142"/>
  <c r="BE143"/>
  <c r="BE147"/>
  <c r="BE151"/>
  <c r="BE152"/>
  <c r="BE164"/>
  <c r="BE165"/>
  <c r="BE166"/>
  <c r="BE168"/>
  <c r="BE176"/>
  <c r="BE184"/>
  <c r="BE212"/>
  <c r="BE217"/>
  <c r="BE245"/>
  <c r="BE252"/>
  <c r="BE254"/>
  <c r="BE262"/>
  <c r="BE291"/>
  <c r="BE298"/>
  <c r="BE300"/>
  <c r="BE308"/>
  <c r="BE314"/>
  <c r="BE316"/>
  <c r="BE318"/>
  <c r="BE327"/>
  <c r="BE333"/>
  <c r="BE335"/>
  <c r="BE336"/>
  <c r="BE341"/>
  <c r="BE343"/>
  <c r="BE363"/>
  <c r="BE376"/>
  <c r="BE378"/>
  <c r="BE380"/>
  <c r="BE381"/>
  <c r="BE386"/>
  <c r="BE392"/>
  <c r="BE393"/>
  <c r="BE395"/>
  <c r="BE400"/>
  <c i="5" r="BE129"/>
  <c r="BE135"/>
  <c r="BE136"/>
  <c r="BE138"/>
  <c r="BE139"/>
  <c r="BE140"/>
  <c r="BE141"/>
  <c r="BE142"/>
  <c i="2" r="F36"/>
  <c i="1" r="BC95"/>
  <c i="2" r="F34"/>
  <c i="1" r="BA95"/>
  <c i="4" r="F35"/>
  <c i="1" r="BB97"/>
  <c i="2" r="F37"/>
  <c i="1" r="BD95"/>
  <c i="5" r="J34"/>
  <c i="1" r="AW98"/>
  <c i="3" r="F36"/>
  <c i="1" r="BC96"/>
  <c i="4" r="F37"/>
  <c i="1" r="BD97"/>
  <c i="2" r="J34"/>
  <c i="1" r="AW95"/>
  <c i="4" r="F34"/>
  <c i="1" r="BA97"/>
  <c i="4" r="F36"/>
  <c i="1" r="BC97"/>
  <c i="5" r="F34"/>
  <c i="1" r="BA98"/>
  <c i="5" r="F37"/>
  <c i="1" r="BD98"/>
  <c i="3" r="J34"/>
  <c i="1" r="AW96"/>
  <c i="3" r="F35"/>
  <c i="1" r="BB96"/>
  <c i="2" r="F35"/>
  <c i="1" r="BB95"/>
  <c i="4" r="J34"/>
  <c i="1" r="AW97"/>
  <c i="3" r="F34"/>
  <c i="1" r="BA96"/>
  <c i="3" r="F37"/>
  <c i="1" r="BD96"/>
  <c i="5" r="F36"/>
  <c i="1" r="BC98"/>
  <c i="5" r="F35"/>
  <c i="1" r="BB98"/>
  <c i="5" l="1" r="P123"/>
  <c r="P122"/>
  <c i="1" r="AU98"/>
  <c i="2" r="P132"/>
  <c r="P131"/>
  <c i="1" r="AU95"/>
  <c i="2" r="R132"/>
  <c r="R131"/>
  <c i="5" r="T123"/>
  <c r="T122"/>
  <c i="2" r="T132"/>
  <c r="T131"/>
  <c i="5" r="R123"/>
  <c r="R122"/>
  <c i="2" r="BK132"/>
  <c r="J132"/>
  <c r="J97"/>
  <c i="4" r="J118"/>
  <c r="J97"/>
  <c i="5" r="BK123"/>
  <c r="J123"/>
  <c r="J97"/>
  <c i="4" r="J30"/>
  <c i="1" r="AG97"/>
  <c i="3" r="J33"/>
  <c i="1" r="AV96"/>
  <c r="AT96"/>
  <c i="2" r="F33"/>
  <c i="1" r="AZ95"/>
  <c r="BA94"/>
  <c r="AW94"/>
  <c r="AK30"/>
  <c r="BD94"/>
  <c r="W33"/>
  <c i="2" r="J33"/>
  <c i="1" r="AV95"/>
  <c r="AT95"/>
  <c i="3" r="J30"/>
  <c i="1" r="AG96"/>
  <c r="AN96"/>
  <c r="BC94"/>
  <c r="W32"/>
  <c i="5" r="J33"/>
  <c i="1" r="AV98"/>
  <c r="AT98"/>
  <c i="3" r="F33"/>
  <c i="1" r="AZ96"/>
  <c r="BB94"/>
  <c r="W31"/>
  <c i="4" r="J33"/>
  <c i="1" r="AV97"/>
  <c r="AT97"/>
  <c i="4" r="F33"/>
  <c i="1" r="AZ97"/>
  <c i="5" r="F33"/>
  <c i="1" r="AZ98"/>
  <c i="3" l="1" r="J39"/>
  <c i="4" r="J39"/>
  <c i="2" r="BK131"/>
  <c r="J131"/>
  <c r="J96"/>
  <c i="5" r="BK122"/>
  <c r="J122"/>
  <c r="J96"/>
  <c i="1" r="AN97"/>
  <c r="AZ94"/>
  <c r="AV94"/>
  <c r="AK29"/>
  <c r="AU94"/>
  <c r="W30"/>
  <c r="AX94"/>
  <c r="AY94"/>
  <c l="1" r="AT94"/>
  <c i="2" r="J30"/>
  <c i="1" r="AG95"/>
  <c r="AN95"/>
  <c r="W29"/>
  <c i="5" r="J30"/>
  <c i="1" r="AG98"/>
  <c r="AN98"/>
  <c i="5" l="1" r="J39"/>
  <c i="2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<sst xmlns="http://schemas.openxmlformats.org/spreadsheetml/2006/main">
  <si>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</si>
  <si>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</si>
  <si>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</si>
  <si>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</si>
  <si>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</si>
  <si>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{4b26ddb4-3ade-430c-b049-3e4595febb12}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</si>
  <si>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</si>
  <si>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</si>
  <si>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</si>
  <si>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</si>
  <si>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</si>
  <si>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</si>
  <si>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</si>
  <si>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</si>
  <si>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2019s02-m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</si>
  <si>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</si>
  <si>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</si>
  <si>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veřejného prostranství při křížení ulice Zbožská a Boleslavské třídy Nymburk - investice Město Nymburk</t>
  </si>
  <si>
    <t>KSO:</t>
  </si>
  <si>
    <t>CC-CZ:</t>
  </si>
  <si>
    <t>Místo:</t>
  </si>
  <si>
    <t xml:space="preserve"> </t>
  </si>
  <si>
    <t>Datum:</t>
  </si>
  <si>
    <t>16. 3. 2021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</si>
  <si>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</si>
  <si>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</si>
  <si>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</si>
  <si>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</si>
  <si>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</si>
  <si>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</si>
  <si>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</si>
  <si>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</si>
  <si>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</si>
  <si>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</si>
  <si>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</si>
  <si>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</si>
  <si>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</si>
  <si>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</si>
  <si>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</si>
  <si>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</si>
  <si>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</si>
  <si>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</si>
  <si>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</si>
  <si>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</si>
  <si>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</si>
  <si>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</si>
  <si>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</si>
  <si>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</si>
  <si>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</si>
  <si>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</si>
  <si>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</si>
  <si>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</si>
  <si>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</si>
  <si>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</si>
  <si>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</si>
  <si>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</si>
  <si>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</si>
  <si>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</si>
  <si>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</si>
  <si>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</si>
  <si>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</si>
  <si>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</si>
  <si>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</si>
  <si>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</si>
  <si>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</si>
  <si>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</si>
  <si>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</si>
  <si>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</si>
  <si>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</si>
  <si>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</si>
  <si>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</si>
  <si>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</si>
  <si>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</si>
  <si>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</si>
  <si>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</si>
  <si>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</si>
  <si>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</si>
  <si>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</si>
  <si>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101-1</t>
  </si>
  <si>
    <t>Komunikace a zpevněné plochy - investice Město Nymburk</t>
  </si>
  <si>
    <t>STA</t>
  </si>
  <si>
    <t>1</t>
  </si>
  <si>
    <t>{622bebdb-c01e-422e-86ad-c05bf514abbd}</t>
  </si>
  <si>
    <t>2</t>
  </si>
  <si>
    <t>SO 401</t>
  </si>
  <si>
    <t>Veřejné osvětlení</t>
  </si>
  <si>
    <t>{1577a0bc-c361-4433-9439-223db6485df1}</t>
  </si>
  <si>
    <t>SO 403</t>
  </si>
  <si>
    <t>Ochrana kabelů NN</t>
  </si>
  <si>
    <t>{11483bd2-7113-4ff4-a9a3-876be357b9ea}</t>
  </si>
  <si>
    <t>VRN</t>
  </si>
  <si>
    <t>Vedlejší rozpočtové náklady</t>
  </si>
  <si>
    <t>{72d82bcd-208a-4610-8f14-447482fc9bfb}</t>
  </si>
  <si>
    <t>afo</t>
  </si>
  <si>
    <t>asfalt-frézovaný odpad</t>
  </si>
  <si>
    <t>24,8</t>
  </si>
  <si>
    <t>ao</t>
  </si>
  <si>
    <t>asfaltový odpad kusový</t>
  </si>
  <si>
    <t>152,9</t>
  </si>
  <si>
    <t>KRYCÍ LIST SOUPISU PRACÍ</t>
  </si>
  <si>
    <t>bo</t>
  </si>
  <si>
    <t>beton-odpad</t>
  </si>
  <si>
    <t>271,075</t>
  </si>
  <si>
    <t>hlr</t>
  </si>
  <si>
    <t>hloubení rýh - zasakovací prostory, přípojky</t>
  </si>
  <si>
    <t>48,5</t>
  </si>
  <si>
    <t>ko</t>
  </si>
  <si>
    <t>kamenivo-odpad</t>
  </si>
  <si>
    <t>237,45</t>
  </si>
  <si>
    <t>kok</t>
  </si>
  <si>
    <t>odpad kamenivo - kus</t>
  </si>
  <si>
    <t>65,945</t>
  </si>
  <si>
    <t>Objekt:</t>
  </si>
  <si>
    <t>od</t>
  </si>
  <si>
    <t>odkopávky pro konstrukční vrstvy</t>
  </si>
  <si>
    <t>490,9</t>
  </si>
  <si>
    <t>SO 101-1 - Komunikace a zpevněné plochy - investice Město Nymburk</t>
  </si>
  <si>
    <t>plovp</t>
  </si>
  <si>
    <t>plocha výměny podloží</t>
  </si>
  <si>
    <t>890</t>
  </si>
  <si>
    <t>ut</t>
  </si>
  <si>
    <t>úprava terénu pro trávník</t>
  </si>
  <si>
    <t>935</t>
  </si>
  <si>
    <t>utz</t>
  </si>
  <si>
    <t>upravený terén záhony</t>
  </si>
  <si>
    <t>117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</si>
  <si>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</si>
  <si>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</si>
  <si>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</si>
  <si>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</si>
  <si>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</si>
  <si>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</si>
  <si>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</si>
  <si>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1-1 - Případná výměna podloží</t>
  </si>
  <si>
    <t xml:space="preserve">    1-2 - Terénní a sadové úpravy</t>
  </si>
  <si>
    <t xml:space="preserve">    2 - Zakládání</t>
  </si>
  <si>
    <t xml:space="preserve">    5-1 - Konstrukce A - komunikace</t>
  </si>
  <si>
    <t xml:space="preserve">    5-2 - Konstrukce B - parkovací plochy</t>
  </si>
  <si>
    <t xml:space="preserve">    5-3 - Konstrukce C - plochy pro pěší</t>
  </si>
  <si>
    <t xml:space="preserve">    5-4 - Konstrukce D - dlážděné komunikace</t>
  </si>
  <si>
    <t xml:space="preserve">    5-5 - Konstrukce E</t>
  </si>
  <si>
    <t xml:space="preserve">    8 - Trubní vedení</t>
  </si>
  <si>
    <t xml:space="preserve">    9 - Ostatní konstrukce a práce, bourání</t>
  </si>
  <si>
    <t xml:space="preserve">    9-1 - Mobiliář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</si>
  <si>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</si>
  <si>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</si>
  <si>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</si>
  <si>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</si>
  <si>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</si>
  <si>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</si>
  <si>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</si>
  <si>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</si>
  <si>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</si>
  <si>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</si>
  <si>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</si>
  <si>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</si>
  <si>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</si>
  <si>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</si>
  <si>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</si>
  <si>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</si>
  <si>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</si>
  <si>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</si>
  <si>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</si>
  <si>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</si>
  <si>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111212211</t>
  </si>
  <si>
    <t>Odstranění nevhodných dřevin do 100 m2 výšky do 1m s odstraněním pařezů v rovině nebo svahu 1:5</t>
  </si>
  <si>
    <t>m2</t>
  </si>
  <si>
    <t>4</t>
  </si>
  <si>
    <t>-1032684859</t>
  </si>
  <si>
    <t>VV</t>
  </si>
  <si>
    <t>60+40+85</t>
  </si>
  <si>
    <t>112151012</t>
  </si>
  <si>
    <t>Volné kácení stromů s rozřezáním a odvětvením D kmene do 300 mm</t>
  </si>
  <si>
    <t>kus</t>
  </si>
  <si>
    <t>-1826853802</t>
  </si>
  <si>
    <t>3</t>
  </si>
  <si>
    <t>112201113</t>
  </si>
  <si>
    <t>Odstranění pařezů D do 0,4 m v rovině a svahu 1:5 s odklizením do 20 m a zasypáním jámy</t>
  </si>
  <si>
    <t>-51435997</t>
  </si>
  <si>
    <t>113106122</t>
  </si>
  <si>
    <t>Rozebrání dlažeb z kamenných dlaždic komunikací pro pěší ručně</t>
  </si>
  <si>
    <t>161754033</t>
  </si>
  <si>
    <t>5</t>
  </si>
  <si>
    <t>113106133</t>
  </si>
  <si>
    <t>Rozebrání dlažeb z kamenných dlaždic komunikací pro pěší strojně pl do 50 m2</t>
  </si>
  <si>
    <t>-217771186</t>
  </si>
  <si>
    <t>6</t>
  </si>
  <si>
    <t>113107221</t>
  </si>
  <si>
    <t>Odstranění podkladu z kameniva drceného tl 100 mm strojně pl přes 200 m2</t>
  </si>
  <si>
    <t>1613509931</t>
  </si>
  <si>
    <t>7</t>
  </si>
  <si>
    <t>113107222</t>
  </si>
  <si>
    <t>Odstranění podkladu z kameniva drceného tl 200 mm strojně pl přes 200 m2</t>
  </si>
  <si>
    <t>1815187394</t>
  </si>
  <si>
    <t>8</t>
  </si>
  <si>
    <t>113107231</t>
  </si>
  <si>
    <t>Odstranění podkladu z betonu prostého tl 150 mm strojně pl přes 200 m2</t>
  </si>
  <si>
    <t>1831192363</t>
  </si>
  <si>
    <t>9</t>
  </si>
  <si>
    <t>113107242</t>
  </si>
  <si>
    <t>Odstranění podkladu živičného tl 100 mm strojně pl přes 200 m2</t>
  </si>
  <si>
    <t>-2090698891</t>
  </si>
  <si>
    <t>600+95</t>
  </si>
  <si>
    <t>10</t>
  </si>
  <si>
    <t>113107323</t>
  </si>
  <si>
    <t>Odstranění podkladu z kameniva drceného tl 300 mm strojně pl do 50 m2</t>
  </si>
  <si>
    <t>-476700205</t>
  </si>
  <si>
    <t>20+60</t>
  </si>
  <si>
    <t>11</t>
  </si>
  <si>
    <t>113107332</t>
  </si>
  <si>
    <t>Odstranění podkladu z betonu prostého tl 300 mm strojně pl do 50 m2</t>
  </si>
  <si>
    <t>277211650</t>
  </si>
  <si>
    <t>2+3+25+6+12</t>
  </si>
  <si>
    <t>12</t>
  </si>
  <si>
    <t>113154124</t>
  </si>
  <si>
    <t>Frézování živičného krytu tl 100 mm pruh š 1 m pl do 500 m2 bez překážek v trase</t>
  </si>
  <si>
    <t>-1562555100</t>
  </si>
  <si>
    <t>13</t>
  </si>
  <si>
    <t>113201112</t>
  </si>
  <si>
    <t>Vytrhání obrub silničních ležatých</t>
  </si>
  <si>
    <t>m</t>
  </si>
  <si>
    <t>526697001</t>
  </si>
  <si>
    <t>14</t>
  </si>
  <si>
    <t>113202111</t>
  </si>
  <si>
    <t>Vytrhání obrub krajníků obrubníků stojatých</t>
  </si>
  <si>
    <t>-2034745347</t>
  </si>
  <si>
    <t>31+20+5+5</t>
  </si>
  <si>
    <t>113203111</t>
  </si>
  <si>
    <t>Vytrhání obrub z dlažebních kostek</t>
  </si>
  <si>
    <t>2030614653</t>
  </si>
  <si>
    <t>7+12+43+17+80+21+47+17*2+5+4</t>
  </si>
  <si>
    <t>16</t>
  </si>
  <si>
    <t>113204111</t>
  </si>
  <si>
    <t>Vytrhání obrub záhonových</t>
  </si>
  <si>
    <t>-2121350654</t>
  </si>
  <si>
    <t>7+13</t>
  </si>
  <si>
    <t>17</t>
  </si>
  <si>
    <t>122252203</t>
  </si>
  <si>
    <t>Odkopávky a prokopávky nezapažené pro silnice a dálnice v hornině třídy těžitelnosti I objem do 100 m3 strojně</t>
  </si>
  <si>
    <t>m3</t>
  </si>
  <si>
    <t>-401932592</t>
  </si>
  <si>
    <t>(10+960)*0,45+(41+45+4+55+40+87)*0,2</t>
  </si>
  <si>
    <t>18</t>
  </si>
  <si>
    <t>132251101</t>
  </si>
  <si>
    <t xml:space="preserve">Hloubení rýh nezapažených  š do 800 mm v hornině třídy těžitelnosti I, skupiny 3 objem do 20 m3 strojně</t>
  </si>
  <si>
    <t>1900722559</t>
  </si>
  <si>
    <t>15+15+14+5*0,6*1,5</t>
  </si>
  <si>
    <t>19</t>
  </si>
  <si>
    <t>162201405</t>
  </si>
  <si>
    <t>Vodorovné přemístění větví stromů jehličnatých do 1 km D kmene do 300 mm</t>
  </si>
  <si>
    <t>366688178</t>
  </si>
  <si>
    <t>20</t>
  </si>
  <si>
    <t>162201415</t>
  </si>
  <si>
    <t>Vodorovné přemístění kmenů stromů jehličnatých do 1 km D kmene do 300 mm</t>
  </si>
  <si>
    <t>-1236507395</t>
  </si>
  <si>
    <t>162201421</t>
  </si>
  <si>
    <t>Vodorovné přemístění pařezů do 1 km D do 300 mm</t>
  </si>
  <si>
    <t>1376184596</t>
  </si>
  <si>
    <t>22</t>
  </si>
  <si>
    <t>162301501</t>
  </si>
  <si>
    <t>Vodorovné přemístění křovin do 5 km D kmene do 100 mm</t>
  </si>
  <si>
    <t>-1988348000</t>
  </si>
  <si>
    <t>23</t>
  </si>
  <si>
    <t>162301941</t>
  </si>
  <si>
    <t>Příplatek k vodorovnému přemístění větví stromů jehličnatých D kmene do 300 mm ZKD 1 km</t>
  </si>
  <si>
    <t>-1305853580</t>
  </si>
  <si>
    <t>8*9 'Přepočtené koeficientem množství</t>
  </si>
  <si>
    <t>24</t>
  </si>
  <si>
    <t>162301961</t>
  </si>
  <si>
    <t>Příplatek k vodorovnému přemístění kmenů stromů jehličnatých D kmene do 300 mm ZKD 1 km</t>
  </si>
  <si>
    <t>1810623703</t>
  </si>
  <si>
    <t>25</t>
  </si>
  <si>
    <t>162301971</t>
  </si>
  <si>
    <t>Příplatek k vodorovnému přemístění pařezů D 300 mm ZKD 1 km</t>
  </si>
  <si>
    <t>1314812445</t>
  </si>
  <si>
    <t>26</t>
  </si>
  <si>
    <t>162301981</t>
  </si>
  <si>
    <t>Příplatek k vodorovnému přemístění křovin D kmene do 100 mm ZKD 1 km</t>
  </si>
  <si>
    <t>-1614844028</t>
  </si>
  <si>
    <t>185*5 'Přepočtené koeficientem množství</t>
  </si>
  <si>
    <t>27</t>
  </si>
  <si>
    <t>162751117</t>
  </si>
  <si>
    <t>Vodorovné přemístění do 10000 m výkopku/sypaniny z horniny třídy těžitelnosti I, skupiny 1 až 3</t>
  </si>
  <si>
    <t>298261124</t>
  </si>
  <si>
    <t>od+hlr</t>
  </si>
  <si>
    <t>28</t>
  </si>
  <si>
    <t>171201231</t>
  </si>
  <si>
    <t>Poplatek za uložení zeminy a kamení na recyklační skládce (skládkovné) kód odpadu 17 05 04</t>
  </si>
  <si>
    <t>t</t>
  </si>
  <si>
    <t>1519077623</t>
  </si>
  <si>
    <t>(od+hlr)*1,8</t>
  </si>
  <si>
    <t>29</t>
  </si>
  <si>
    <t>174101101</t>
  </si>
  <si>
    <t>Zásyp jam, šachet rýh nebo kolem objektů sypaninou se zhutněním</t>
  </si>
  <si>
    <t>501132694</t>
  </si>
  <si>
    <t>5*0,6*0,9</t>
  </si>
  <si>
    <t>30</t>
  </si>
  <si>
    <t>175151101</t>
  </si>
  <si>
    <t>Obsypání potrubí strojně sypaninou bez prohození, uloženou do 3 m</t>
  </si>
  <si>
    <t>-377305063</t>
  </si>
  <si>
    <t>5*0,6*0,2</t>
  </si>
  <si>
    <t>31</t>
  </si>
  <si>
    <t>M</t>
  </si>
  <si>
    <t>58331200</t>
  </si>
  <si>
    <t>štěrkopísek netříděný zásypový</t>
  </si>
  <si>
    <t>751909679</t>
  </si>
  <si>
    <t>0,6*2 'Přepočtené koeficientem množství</t>
  </si>
  <si>
    <t>32</t>
  </si>
  <si>
    <t>181951112</t>
  </si>
  <si>
    <t>Úprava pláně v hornině třídy těžitelnosti I, skupiny 1 až 3 se zhutněním</t>
  </si>
  <si>
    <t>495198265</t>
  </si>
  <si>
    <t>231+500,5+704+352+109,3</t>
  </si>
  <si>
    <t>1-1</t>
  </si>
  <si>
    <t>Případná výměna podloží</t>
  </si>
  <si>
    <t>33</t>
  </si>
  <si>
    <t>1419893356</t>
  </si>
  <si>
    <t>plovp*0,3</t>
  </si>
  <si>
    <t>34</t>
  </si>
  <si>
    <t>-977249665</t>
  </si>
  <si>
    <t>35</t>
  </si>
  <si>
    <t>-644170983</t>
  </si>
  <si>
    <t>plovp*0,3*1,8</t>
  </si>
  <si>
    <t>36</t>
  </si>
  <si>
    <t>-1957801759</t>
  </si>
  <si>
    <t>37</t>
  </si>
  <si>
    <t>564831111</t>
  </si>
  <si>
    <t>Podklad ze štěrkodrtě ŠD tl 100 mm</t>
  </si>
  <si>
    <t>-1529886685</t>
  </si>
  <si>
    <t>38</t>
  </si>
  <si>
    <t>564861111</t>
  </si>
  <si>
    <t>Podklad ze štěrkodrtě ŠD tl 200 mm</t>
  </si>
  <si>
    <t>-1110049013</t>
  </si>
  <si>
    <t>990-150+50</t>
  </si>
  <si>
    <t>39</t>
  </si>
  <si>
    <t>919726221</t>
  </si>
  <si>
    <t>Geotextilie pro vyztužení, separaci a filtraci tkaná z polyesteru podélná/příčná pevnost 100/50 kN/m</t>
  </si>
  <si>
    <t>274625790</t>
  </si>
  <si>
    <t>plovp*1,1</t>
  </si>
  <si>
    <t>1-2</t>
  </si>
  <si>
    <t>Terénní a sadové úpravy</t>
  </si>
  <si>
    <t>40</t>
  </si>
  <si>
    <t>181111111</t>
  </si>
  <si>
    <t>Plošná úprava terénu do 500 m2 zemina tř 1 až 4 nerovnosti do 100 mm v rovinně a svahu do 1:5</t>
  </si>
  <si>
    <t>-31169566</t>
  </si>
  <si>
    <t>14+58+45</t>
  </si>
  <si>
    <t>42+152+460+65+69+91+79-23</t>
  </si>
  <si>
    <t>Součet</t>
  </si>
  <si>
    <t>41</t>
  </si>
  <si>
    <t>181411141</t>
  </si>
  <si>
    <t>Založení parterového trávníku výsevem plochy do 1000 m2 v rovině a ve svahu do 1:5</t>
  </si>
  <si>
    <t>-2056156458</t>
  </si>
  <si>
    <t>42</t>
  </si>
  <si>
    <t>00572420</t>
  </si>
  <si>
    <t>osivo směs travní parková okrasná</t>
  </si>
  <si>
    <t>kg</t>
  </si>
  <si>
    <t>-1799604194</t>
  </si>
  <si>
    <t>935*0,015 'Přepočtené koeficientem množství</t>
  </si>
  <si>
    <t>43</t>
  </si>
  <si>
    <t>182303111</t>
  </si>
  <si>
    <t>Doplnění zeminy nebo substrátu na travnatých plochách tl 50 mm rovina v rovinně a svahu do 1:5</t>
  </si>
  <si>
    <t>355533841</t>
  </si>
  <si>
    <t>44</t>
  </si>
  <si>
    <t>10371500</t>
  </si>
  <si>
    <t>substrát pro trávníky VL</t>
  </si>
  <si>
    <t>567812491</t>
  </si>
  <si>
    <t>45</t>
  </si>
  <si>
    <t>184802111</t>
  </si>
  <si>
    <t>Chemické odplevelení před založením kultury nad 20 m2 postřikem na široko v rovině a svahu do 1:5</t>
  </si>
  <si>
    <t>-379102885</t>
  </si>
  <si>
    <t>ut+utz</t>
  </si>
  <si>
    <t>46</t>
  </si>
  <si>
    <t>184802611</t>
  </si>
  <si>
    <t>Chemické odplevelení po založení kultury postřikem na široko v rovině a svahu do 1:5</t>
  </si>
  <si>
    <t>1140028884</t>
  </si>
  <si>
    <t>47</t>
  </si>
  <si>
    <t>185803111</t>
  </si>
  <si>
    <t>Ošetření trávníku shrabáním v rovině a svahu do 1:5</t>
  </si>
  <si>
    <t>-358484890</t>
  </si>
  <si>
    <t>48</t>
  </si>
  <si>
    <t>183101213</t>
  </si>
  <si>
    <t>Jamky pro výsadbu s výměnou 50 % půdy zeminy tř 1 až 4 objem do 0,05 m3 v rovině a svahu do 1:5</t>
  </si>
  <si>
    <t>-800615742</t>
  </si>
  <si>
    <t>49</t>
  </si>
  <si>
    <t>183101321</t>
  </si>
  <si>
    <t>Jamky pro výsadbu s výměnou 100 % půdy zeminy tř 1 až 4 objem do 1 m3 v rovině a svahu do 1:5</t>
  </si>
  <si>
    <t>1896209145</t>
  </si>
  <si>
    <t>50</t>
  </si>
  <si>
    <t>10321100</t>
  </si>
  <si>
    <t>zahradní substrát pro výsadbu VL</t>
  </si>
  <si>
    <t>898252373</t>
  </si>
  <si>
    <t>148*0,2*0,2+29</t>
  </si>
  <si>
    <t>51</t>
  </si>
  <si>
    <t>184102111</t>
  </si>
  <si>
    <t>Výsadba dřeviny s balem D do 0,2 m do jamky se zalitím v rovině a svahu do 1:5</t>
  </si>
  <si>
    <t>-809415473</t>
  </si>
  <si>
    <t>90+53+5</t>
  </si>
  <si>
    <t>52</t>
  </si>
  <si>
    <t>00572610-1</t>
  </si>
  <si>
    <t>Parthenocissus tricuspidata ´Veitchii´ - Přísavník tříprstý,40-60cm, kont 2l</t>
  </si>
  <si>
    <t>-717271888</t>
  </si>
  <si>
    <t>53</t>
  </si>
  <si>
    <t>00572610-2</t>
  </si>
  <si>
    <t>Miscanthus sinensis 'Kleine Silberspinne'- Ozdobnice čínská, K8*8*9</t>
  </si>
  <si>
    <t>-572408586</t>
  </si>
  <si>
    <t>13+27+13</t>
  </si>
  <si>
    <t>54</t>
  </si>
  <si>
    <t>00572610-3</t>
  </si>
  <si>
    <t>Jalovec obecný 'Green Carpet'- jalovec šupinatý, K8*8*9</t>
  </si>
  <si>
    <t>-884366088</t>
  </si>
  <si>
    <t>50+40</t>
  </si>
  <si>
    <t>55</t>
  </si>
  <si>
    <t>184102116</t>
  </si>
  <si>
    <t>Výsadba dřeviny s balem D do 0,8 m do jamky se zalitím v rovině a svahu do 1:5</t>
  </si>
  <si>
    <t>-1145669175</t>
  </si>
  <si>
    <t>19+2+6+2</t>
  </si>
  <si>
    <t>56</t>
  </si>
  <si>
    <t>02650300-1</t>
  </si>
  <si>
    <t>Acer platanoides "ROYAL RED" - Javor mléč, ok 16-18 cm, bal</t>
  </si>
  <si>
    <t>817754770</t>
  </si>
  <si>
    <t>57</t>
  </si>
  <si>
    <t>02650300-2</t>
  </si>
  <si>
    <t>Platanus acerifolia - Platan javorolistý, ok 16-18 cm, bal</t>
  </si>
  <si>
    <t>-1377527789</t>
  </si>
  <si>
    <t>58</t>
  </si>
  <si>
    <t>02650300-3</t>
  </si>
  <si>
    <t>Robina pseudoacacia ´Bessoniana´ Trnovník akát ´Bessoniana´, ok 16-18 cm, bal</t>
  </si>
  <si>
    <t>-1748056572</t>
  </si>
  <si>
    <t>59</t>
  </si>
  <si>
    <t>02650300-4</t>
  </si>
  <si>
    <t xml:space="preserve">Pinus sylvestris - Borovice lesní, 175 -200cm, </t>
  </si>
  <si>
    <t>-2061379939</t>
  </si>
  <si>
    <t>60</t>
  </si>
  <si>
    <t>184911421</t>
  </si>
  <si>
    <t>Mulčování rostlin kůrou tl. do 0,1 m v rovině a svahu do 1:5</t>
  </si>
  <si>
    <t>760922875</t>
  </si>
  <si>
    <t>61</t>
  </si>
  <si>
    <t>10391100</t>
  </si>
  <si>
    <t>kůra mulčovací VL</t>
  </si>
  <si>
    <t>1369325153</t>
  </si>
  <si>
    <t>117*0,103 'Přepočtené koeficientem množství</t>
  </si>
  <si>
    <t>62</t>
  </si>
  <si>
    <t>184215132</t>
  </si>
  <si>
    <t>Ukotvení kmene dřevin třemi kůly D do 0,1 m délky do 2 m</t>
  </si>
  <si>
    <t>-210567330</t>
  </si>
  <si>
    <t>63</t>
  </si>
  <si>
    <t>60591255</t>
  </si>
  <si>
    <t>kůl vyvazovací dřevěný impregnovaný D 8cm dl 2,5m</t>
  </si>
  <si>
    <t>2031353376</t>
  </si>
  <si>
    <t>31,000*3</t>
  </si>
  <si>
    <t>64</t>
  </si>
  <si>
    <t>184501121</t>
  </si>
  <si>
    <t>Zhotovení obalu z juty v jedné vrstvě v rovině a svahu do 1:5</t>
  </si>
  <si>
    <t>-603885265</t>
  </si>
  <si>
    <t>29*2*0,4</t>
  </si>
  <si>
    <t>65</t>
  </si>
  <si>
    <t>184801121</t>
  </si>
  <si>
    <t>Ošetřování vysazených dřevin soliterních v rovině a svahu do 1:5</t>
  </si>
  <si>
    <t>-1451569350</t>
  </si>
  <si>
    <t>66</t>
  </si>
  <si>
    <t>184801131</t>
  </si>
  <si>
    <t>Ošetřování vysazených dřevin ve skupinách v rovině a svahu do 1:5</t>
  </si>
  <si>
    <t>252610060</t>
  </si>
  <si>
    <t>67</t>
  </si>
  <si>
    <t>185851121</t>
  </si>
  <si>
    <t>Dovoz vody pro zálivku rostlin za vzdálenost do 1000 m</t>
  </si>
  <si>
    <t>-1883592671</t>
  </si>
  <si>
    <t>68</t>
  </si>
  <si>
    <t>185851129</t>
  </si>
  <si>
    <t>Příplatek k dovozu vody pro zálivku rostlin do 1000 m ZKD 1000 m</t>
  </si>
  <si>
    <t>-1724010606</t>
  </si>
  <si>
    <t>50,000*9</t>
  </si>
  <si>
    <t>Zakládání</t>
  </si>
  <si>
    <t>69</t>
  </si>
  <si>
    <t>273311126</t>
  </si>
  <si>
    <t>Základové desky z betonu prostého C 20/25 - pro umělecké dílo</t>
  </si>
  <si>
    <t>-1659209484</t>
  </si>
  <si>
    <t>0,2*2*2</t>
  </si>
  <si>
    <t>70</t>
  </si>
  <si>
    <t>275311125-1</t>
  </si>
  <si>
    <t>Základové patky a bloky z betonu prostého C 16/20 - pro lavičky a stojany na kola, stožáry, park. automat</t>
  </si>
  <si>
    <t>-1329893599</t>
  </si>
  <si>
    <t>2*0,8*0,5*0,5+ 7*1*0,2*0,2+6*2*0,8*0,2*0,2+1*0,5*0,5*0,3</t>
  </si>
  <si>
    <t>5-1</t>
  </si>
  <si>
    <t>Konstrukce A - komunikace</t>
  </si>
  <si>
    <t>71</t>
  </si>
  <si>
    <t>-1590948489</t>
  </si>
  <si>
    <t>20*1,2</t>
  </si>
  <si>
    <t>72</t>
  </si>
  <si>
    <t>565155121</t>
  </si>
  <si>
    <t>Asfaltový beton vrstva podkladní ACP 16 (obalované kamenivo OKS) tl 70 mm š přes 3 m</t>
  </si>
  <si>
    <t>208131581</t>
  </si>
  <si>
    <t>73</t>
  </si>
  <si>
    <t>567122112</t>
  </si>
  <si>
    <t>Podklad ze směsi stmelené cementem SC C 8/10 (KSC I) tl 130 mm</t>
  </si>
  <si>
    <t>828112732</t>
  </si>
  <si>
    <t>74</t>
  </si>
  <si>
    <t>573111112</t>
  </si>
  <si>
    <t>Postřik živičný infiltrační s posypem z asfaltu množství 1 kg/m2</t>
  </si>
  <si>
    <t>-563611829</t>
  </si>
  <si>
    <t>75</t>
  </si>
  <si>
    <t>573231108</t>
  </si>
  <si>
    <t>Postřik živičný spojovací ze silniční emulze v množství 0,50 kg/m2</t>
  </si>
  <si>
    <t>-732443507</t>
  </si>
  <si>
    <t>76</t>
  </si>
  <si>
    <t>577144121</t>
  </si>
  <si>
    <t>Asfaltový beton vrstva obrusná ACO 11 (ABS) tř. I tl 50 mm š přes 3 m z nemodifikovaného asfaltu</t>
  </si>
  <si>
    <t>591624130</t>
  </si>
  <si>
    <t>5-2</t>
  </si>
  <si>
    <t>Konstrukce B - parkovací plochy</t>
  </si>
  <si>
    <t>77</t>
  </si>
  <si>
    <t>564851111</t>
  </si>
  <si>
    <t>Podklad ze štěrkodrtě ŠD tl 150 mm</t>
  </si>
  <si>
    <t>1175382003</t>
  </si>
  <si>
    <t>320,000*1,1</t>
  </si>
  <si>
    <t>78</t>
  </si>
  <si>
    <t>564871-1</t>
  </si>
  <si>
    <t xml:space="preserve">Výplň zasakovacích prostorů štěrkodrtí fr. 32-64   </t>
  </si>
  <si>
    <t>-614231141</t>
  </si>
  <si>
    <t>15+15+14</t>
  </si>
  <si>
    <t>79</t>
  </si>
  <si>
    <t>564952111</t>
  </si>
  <si>
    <t>Podklad z mechanicky zpevněného kameniva MZK tl 150 mm</t>
  </si>
  <si>
    <t>-1705029445</t>
  </si>
  <si>
    <t>80</t>
  </si>
  <si>
    <t>571908111-1</t>
  </si>
  <si>
    <t>Kryt vymývaným dekoračním kamenivem (kačírkem) tl 100 mm</t>
  </si>
  <si>
    <t>750697062</t>
  </si>
  <si>
    <t>81</t>
  </si>
  <si>
    <t>596412210</t>
  </si>
  <si>
    <t>Kladení dlažby z vegetačních tvárnic pozemních komunikací tl 80 mm do 50 m2</t>
  </si>
  <si>
    <t>-1783858927</t>
  </si>
  <si>
    <t>111+111+98</t>
  </si>
  <si>
    <t>82</t>
  </si>
  <si>
    <t>59245004</t>
  </si>
  <si>
    <t>dlažba skladebná betonová zatraňovací 200x200x80mm (velikost vč. distanční nálisků vymezující spáry o šířce 30 mm), barva černá</t>
  </si>
  <si>
    <t>-505805990</t>
  </si>
  <si>
    <t>320-13*1,02</t>
  </si>
  <si>
    <t>83</t>
  </si>
  <si>
    <t>59245005-1</t>
  </si>
  <si>
    <t>dlažba tvar obdélník betonová 200x100x80mm barevná bílá</t>
  </si>
  <si>
    <t>-1176185110</t>
  </si>
  <si>
    <t>(9+9+8)*0,1*4,4</t>
  </si>
  <si>
    <t>84</t>
  </si>
  <si>
    <t>59245005-2</t>
  </si>
  <si>
    <t>dlažba tvar obdélník betonová 200x100x80mm barevná černá</t>
  </si>
  <si>
    <t>1704620125</t>
  </si>
  <si>
    <t>6*0,1*4,4</t>
  </si>
  <si>
    <t>85</t>
  </si>
  <si>
    <t>58343810</t>
  </si>
  <si>
    <t>kamenivo drcené hrubé frakce 4/8</t>
  </si>
  <si>
    <t>-499046781</t>
  </si>
  <si>
    <t xml:space="preserve">Pro zásyp vegetačních otvorů   </t>
  </si>
  <si>
    <t>320*0,3*0,08*1,9</t>
  </si>
  <si>
    <t>5-3</t>
  </si>
  <si>
    <t>Konstrukce C - plochy pro pěší</t>
  </si>
  <si>
    <t>86</t>
  </si>
  <si>
    <t>-1633707769</t>
  </si>
  <si>
    <t>(47+572)*1,1</t>
  </si>
  <si>
    <t>87</t>
  </si>
  <si>
    <t>596211110</t>
  </si>
  <si>
    <t>Kladení zámkové dlažby komunikací pro pěší tl 60 mm skupiny A pl do 50 m2</t>
  </si>
  <si>
    <t>1455071870</t>
  </si>
  <si>
    <t>8,5</t>
  </si>
  <si>
    <t>5,8</t>
  </si>
  <si>
    <t>2,6+0,7+2,2+4,8+4,9+3,3+0,8+0,8+4,7+1,9+1,9+0,8+1,9+1,4</t>
  </si>
  <si>
    <t>88</t>
  </si>
  <si>
    <t>59245006</t>
  </si>
  <si>
    <t>dlažba tvar obdélník betonová pro nevidomé 200x100x60mm barevná červená</t>
  </si>
  <si>
    <t>1301831420</t>
  </si>
  <si>
    <t>89</t>
  </si>
  <si>
    <t>59245295</t>
  </si>
  <si>
    <t>dlažba zámková tvaru vlny 225x112x60mm přírodní</t>
  </si>
  <si>
    <t>-204094117</t>
  </si>
  <si>
    <t>8,5/2*1,03</t>
  </si>
  <si>
    <t>90</t>
  </si>
  <si>
    <t>59245278</t>
  </si>
  <si>
    <t>dlažba zámková tvaru vlny 225x112x60mm barevná</t>
  </si>
  <si>
    <t>-104453126</t>
  </si>
  <si>
    <t>91</t>
  </si>
  <si>
    <t>59245270</t>
  </si>
  <si>
    <t>dlažba tvar čtverec betonová 100x100x60mm barevná hnědá</t>
  </si>
  <si>
    <t>2066914683</t>
  </si>
  <si>
    <t>42,8*0,2*1,03</t>
  </si>
  <si>
    <t>92</t>
  </si>
  <si>
    <t>59245270-1</t>
  </si>
  <si>
    <t>dlažba tvar čtverec betonová 100x100x60mm barevná červená</t>
  </si>
  <si>
    <t>678890940</t>
  </si>
  <si>
    <t>93</t>
  </si>
  <si>
    <t>596211112</t>
  </si>
  <si>
    <t>Kladení zámkové dlažby komunikací pro pěší tl 60 mm skupiny A pl do 300 m2</t>
  </si>
  <si>
    <t>1571877227</t>
  </si>
  <si>
    <t>97+10+10+95+53+3+13+188+48+55</t>
  </si>
  <si>
    <t>94</t>
  </si>
  <si>
    <t>59245021</t>
  </si>
  <si>
    <t>dlažba tvar čtverec betonová 200x200x60mm přírodní</t>
  </si>
  <si>
    <t>1750941980</t>
  </si>
  <si>
    <t>572*0,8*1,03</t>
  </si>
  <si>
    <t>95</t>
  </si>
  <si>
    <t>-254581024</t>
  </si>
  <si>
    <t>572*0,2*1,03</t>
  </si>
  <si>
    <t>5-4</t>
  </si>
  <si>
    <t>Konstrukce D - dlážděné komunikace</t>
  </si>
  <si>
    <t>96</t>
  </si>
  <si>
    <t>773292818</t>
  </si>
  <si>
    <t>455,000*1,1</t>
  </si>
  <si>
    <t>97</t>
  </si>
  <si>
    <t>564962111</t>
  </si>
  <si>
    <t>Podklad z mechanicky zpevněného kameniva MZK tl 200 mm</t>
  </si>
  <si>
    <t>-1755358840</t>
  </si>
  <si>
    <t>98</t>
  </si>
  <si>
    <t>596212212</t>
  </si>
  <si>
    <t>Kladení zámkové dlažby pozemních komunikací tl 80 mm skupiny A pl do 300 m2</t>
  </si>
  <si>
    <t>-1950996816</t>
  </si>
  <si>
    <t>99</t>
  </si>
  <si>
    <t>59245020</t>
  </si>
  <si>
    <t>dlažba tvar obdélník betonová 200x100x80mm přírodní</t>
  </si>
  <si>
    <t>-1884868809</t>
  </si>
  <si>
    <t>455,000*1,03</t>
  </si>
  <si>
    <t>5-5</t>
  </si>
  <si>
    <t>Konstrukce E</t>
  </si>
  <si>
    <t>100</t>
  </si>
  <si>
    <t>-407384287</t>
  </si>
  <si>
    <t>210*1,1</t>
  </si>
  <si>
    <t>101</t>
  </si>
  <si>
    <t>596811321-1</t>
  </si>
  <si>
    <t>Kladení velkoformátové kamenné dlažby tl do 100 mm velikosti 0,5x1,0m - pokládka stávajících vybouraných a očištěných kamenných dlaždic</t>
  </si>
  <si>
    <t>409051116</t>
  </si>
  <si>
    <t>Trubní vedení</t>
  </si>
  <si>
    <t>102</t>
  </si>
  <si>
    <t>871353121</t>
  </si>
  <si>
    <t>Montáž kanalizačního potrubí z PVC těsněné gumovým kroužkem otevřený výkop sklon do 20 % DN 200</t>
  </si>
  <si>
    <t>381105434</t>
  </si>
  <si>
    <t>103</t>
  </si>
  <si>
    <t>28611136</t>
  </si>
  <si>
    <t>trubka kanalizační PVC DN 200x1000 mm SN4</t>
  </si>
  <si>
    <t>-1205852923</t>
  </si>
  <si>
    <t>104</t>
  </si>
  <si>
    <t>89-2</t>
  </si>
  <si>
    <t>napojení vpustí a žlábků</t>
  </si>
  <si>
    <t>223126582</t>
  </si>
  <si>
    <t>105</t>
  </si>
  <si>
    <t>89--4</t>
  </si>
  <si>
    <t>zrušení stávajících vpustí, zaslepení přípojek</t>
  </si>
  <si>
    <t>575705093</t>
  </si>
  <si>
    <t>106</t>
  </si>
  <si>
    <t>895941111</t>
  </si>
  <si>
    <t>Zřízení vpusti kanalizační uliční z betonových dílců typ UV-50 normální</t>
  </si>
  <si>
    <t>-1237706444</t>
  </si>
  <si>
    <t>107</t>
  </si>
  <si>
    <t>5922-</t>
  </si>
  <si>
    <t xml:space="preserve">vpusť uliční skruž betonová - komletní: dno, skruže, mříž, koš, rám ...   </t>
  </si>
  <si>
    <t>926370792</t>
  </si>
  <si>
    <t>108</t>
  </si>
  <si>
    <t>935113111</t>
  </si>
  <si>
    <t>Osazení odvodňovacího polymerbetonového žlabu s krycím roštem šířky do 200 mm</t>
  </si>
  <si>
    <t>611404703</t>
  </si>
  <si>
    <t>109</t>
  </si>
  <si>
    <t>59227008-1</t>
  </si>
  <si>
    <t xml:space="preserve">žlab odvodňovací polymerbetonový  1000x130x200mm</t>
  </si>
  <si>
    <t>-836476960</t>
  </si>
  <si>
    <t>110</t>
  </si>
  <si>
    <t>562414-1</t>
  </si>
  <si>
    <t>Vpusť s kalovým košem z PE-HD - vpusť s odtokem DN160</t>
  </si>
  <si>
    <t>1722521192</t>
  </si>
  <si>
    <t>111</t>
  </si>
  <si>
    <t>56241455-1</t>
  </si>
  <si>
    <t>čelní stěna plná Pz začátek/konec žlabu PE š 150 mm</t>
  </si>
  <si>
    <t>-559112942</t>
  </si>
  <si>
    <t>112</t>
  </si>
  <si>
    <t>56241023-1</t>
  </si>
  <si>
    <t>rošt mřížkový B125 Pz dl 1m oka 30/10 pro žlab PE š 150mm</t>
  </si>
  <si>
    <t>1123461962</t>
  </si>
  <si>
    <t>113</t>
  </si>
  <si>
    <t>899331111</t>
  </si>
  <si>
    <t>Výšková úprava uličního vstupu nebo vpusti do 200 mm zvýšením poklopu</t>
  </si>
  <si>
    <t>-1661891209</t>
  </si>
  <si>
    <t>114</t>
  </si>
  <si>
    <t>899431111</t>
  </si>
  <si>
    <t>Výšková úprava uličního vstupu nebo vpusti do 200 mm zvýšením krycího hrnce, šoupěte nebo hydrantu</t>
  </si>
  <si>
    <t>-734674804</t>
  </si>
  <si>
    <t>Ostatní konstrukce a práce, bourání</t>
  </si>
  <si>
    <t>115</t>
  </si>
  <si>
    <t>914111111</t>
  </si>
  <si>
    <t>Montáž svislé dopravní značky do velikosti 1 m2 objímkami na sloupek nebo konzolu</t>
  </si>
  <si>
    <t>-600877248</t>
  </si>
  <si>
    <t>116</t>
  </si>
  <si>
    <t>40445625</t>
  </si>
  <si>
    <t>informativní značky provozní IP8, IP9, IP11-IP13 500x700mm</t>
  </si>
  <si>
    <t>1653808237</t>
  </si>
  <si>
    <t>40445649</t>
  </si>
  <si>
    <t>dodatkové tabulky E3-E5, E8, E14-E16 500x150mm</t>
  </si>
  <si>
    <t>-323079156</t>
  </si>
  <si>
    <t>118</t>
  </si>
  <si>
    <t>40445650</t>
  </si>
  <si>
    <t>dodatkové tabulky E7, E12, E13 500x300mm</t>
  </si>
  <si>
    <t>-1630263745</t>
  </si>
  <si>
    <t>119</t>
  </si>
  <si>
    <t>914511112</t>
  </si>
  <si>
    <t>Montáž sloupku dopravních značek délky do 3,5 m s betonovým základem a patkou</t>
  </si>
  <si>
    <t>1792129076</t>
  </si>
  <si>
    <t>120</t>
  </si>
  <si>
    <t>40445225</t>
  </si>
  <si>
    <t>sloupek pro dopravní značku Zn D 60mm v 3,5m</t>
  </si>
  <si>
    <t>-1274803428</t>
  </si>
  <si>
    <t>121</t>
  </si>
  <si>
    <t>40445240</t>
  </si>
  <si>
    <t>patka pro sloupek Al D 60mm</t>
  </si>
  <si>
    <t>1283001102</t>
  </si>
  <si>
    <t>122</t>
  </si>
  <si>
    <t>40445253</t>
  </si>
  <si>
    <t>víčko plastové na sloupek D 60mm</t>
  </si>
  <si>
    <t>1397843434</t>
  </si>
  <si>
    <t>123</t>
  </si>
  <si>
    <t>915211112</t>
  </si>
  <si>
    <t>Vodorovné dopravní značení dělící čáry souvislé š 125 mm retroreflexní bílý plast</t>
  </si>
  <si>
    <t>-294126100</t>
  </si>
  <si>
    <t>5+5+10</t>
  </si>
  <si>
    <t>124</t>
  </si>
  <si>
    <t>915231112</t>
  </si>
  <si>
    <t>Vodorovné dopravní značení přechody pro chodce, šipky, symboly retroreflexní bílý plast</t>
  </si>
  <si>
    <t>515193169</t>
  </si>
  <si>
    <t>1+1+7</t>
  </si>
  <si>
    <t>125</t>
  </si>
  <si>
    <t>915491211</t>
  </si>
  <si>
    <t>Osazení vodícího proužku z betonových desek do betonového lože tl do 100 mm š proužku 250 mm</t>
  </si>
  <si>
    <t>-514148687</t>
  </si>
  <si>
    <t>7+8,5+5,5+5,5+1</t>
  </si>
  <si>
    <t>126</t>
  </si>
  <si>
    <t>59227-1</t>
  </si>
  <si>
    <t>deska betonová 500x250x100mm, bílá</t>
  </si>
  <si>
    <t>575020989</t>
  </si>
  <si>
    <t>127</t>
  </si>
  <si>
    <t>916131213</t>
  </si>
  <si>
    <t>Osazení silničního obrubníku betonového stojatého s boční opěrou do lože z betonu prostého</t>
  </si>
  <si>
    <t>962142376</t>
  </si>
  <si>
    <t>4+11+98+29</t>
  </si>
  <si>
    <t>2+2+2+2+2+(1,5+1,5)</t>
  </si>
  <si>
    <t>5+7+7+8+2+13+5</t>
  </si>
  <si>
    <t>33+26+5+26+5+23+7</t>
  </si>
  <si>
    <t>128</t>
  </si>
  <si>
    <t>59217017</t>
  </si>
  <si>
    <t>obrubník betonový chodníkový 1000x100x250mm</t>
  </si>
  <si>
    <t>-69117269</t>
  </si>
  <si>
    <t>129</t>
  </si>
  <si>
    <t>59217023</t>
  </si>
  <si>
    <t>obrubník betonový chodníkový 1000x150x250mm</t>
  </si>
  <si>
    <t>-1695973382</t>
  </si>
  <si>
    <t>130</t>
  </si>
  <si>
    <t>59217029</t>
  </si>
  <si>
    <t>obrubník betonový silniční nájezdový 1000x150x150mm</t>
  </si>
  <si>
    <t>1029388881</t>
  </si>
  <si>
    <t>131</t>
  </si>
  <si>
    <t>59217030</t>
  </si>
  <si>
    <t>obrubník betonový silniční přechodový 1000x150x150-250mm</t>
  </si>
  <si>
    <t>-1139231551</t>
  </si>
  <si>
    <t>132</t>
  </si>
  <si>
    <t>59217035</t>
  </si>
  <si>
    <t>obrubník betonový obloukový vnější 780x150x250mm - poloměr 1</t>
  </si>
  <si>
    <t>-1954569280</t>
  </si>
  <si>
    <t>133</t>
  </si>
  <si>
    <t>916231213</t>
  </si>
  <si>
    <t>Osazení chodníkového obrubníku betonového stojatého s boční opěrou do lože z betonu prostého</t>
  </si>
  <si>
    <t>2019615633</t>
  </si>
  <si>
    <t>11+39+66+97+45+48+10+59+26-11-16-19</t>
  </si>
  <si>
    <t>134</t>
  </si>
  <si>
    <t>59217008</t>
  </si>
  <si>
    <t>obrubník betonový parkový 1000x80x200mm</t>
  </si>
  <si>
    <t>-367887304</t>
  </si>
  <si>
    <t>135</t>
  </si>
  <si>
    <t>916241113</t>
  </si>
  <si>
    <t>Osazení obrubníku kamenného ležatého s boční opěrou do lože z betonu prostého</t>
  </si>
  <si>
    <t>138521115</t>
  </si>
  <si>
    <t>10+26</t>
  </si>
  <si>
    <t>136</t>
  </si>
  <si>
    <t>58380004</t>
  </si>
  <si>
    <t>obrubník kamenný žulový přímý 250x200mm</t>
  </si>
  <si>
    <t>-325065575</t>
  </si>
  <si>
    <t>137</t>
  </si>
  <si>
    <t>58380426</t>
  </si>
  <si>
    <t>obrubník kamenný žulový obloukový R 1-3m 200x250mm</t>
  </si>
  <si>
    <t>-885249345</t>
  </si>
  <si>
    <t>4,5+4,8+4,7</t>
  </si>
  <si>
    <t>138</t>
  </si>
  <si>
    <t>919726121</t>
  </si>
  <si>
    <t>Geotextilie pro ochranu, separaci a filtraci netkaná měrná hmotnost do 200 g/m2</t>
  </si>
  <si>
    <t>-574178673</t>
  </si>
  <si>
    <t>20+10</t>
  </si>
  <si>
    <t>139</t>
  </si>
  <si>
    <t>919726122</t>
  </si>
  <si>
    <t>Geotextilie pro ochranu, separaci a filtraci netkaná měrná hmotnost do 300 g/m2</t>
  </si>
  <si>
    <t>-921013337</t>
  </si>
  <si>
    <t>(33+25+25+23)*3,5*1,2</t>
  </si>
  <si>
    <t>140</t>
  </si>
  <si>
    <t>919735112</t>
  </si>
  <si>
    <t>Řezání stávajícího živičného krytu hl do 100 mm</t>
  </si>
  <si>
    <t>735504896</t>
  </si>
  <si>
    <t>3+14+11+5</t>
  </si>
  <si>
    <t>141</t>
  </si>
  <si>
    <t>966001-1</t>
  </si>
  <si>
    <t xml:space="preserve">Odstranění velkých květináčů </t>
  </si>
  <si>
    <t>1627720636</t>
  </si>
  <si>
    <t>142</t>
  </si>
  <si>
    <t>966001211</t>
  </si>
  <si>
    <t>Odstranění lavičky stabilní zabetonované</t>
  </si>
  <si>
    <t>-404917515</t>
  </si>
  <si>
    <t>143</t>
  </si>
  <si>
    <t>96600121-1</t>
  </si>
  <si>
    <t>Odstranění vlajkového stožáru</t>
  </si>
  <si>
    <t>-165573731</t>
  </si>
  <si>
    <t>144</t>
  </si>
  <si>
    <t>966001212</t>
  </si>
  <si>
    <t>Odstranění lavičky stabilní kotvené šrouby na pevný podklad</t>
  </si>
  <si>
    <t>1064405333</t>
  </si>
  <si>
    <t>8+6</t>
  </si>
  <si>
    <t>145</t>
  </si>
  <si>
    <t>966001311</t>
  </si>
  <si>
    <t>Odstranění odpadkového koše s betonovou patkou</t>
  </si>
  <si>
    <t>-440397827</t>
  </si>
  <si>
    <t>146</t>
  </si>
  <si>
    <t>966001411</t>
  </si>
  <si>
    <t>Odstranění stojanu na kola kotveného šrouby</t>
  </si>
  <si>
    <t>781957577</t>
  </si>
  <si>
    <t>147</t>
  </si>
  <si>
    <t>966005111</t>
  </si>
  <si>
    <t>Rozebrání a odstranění silničního zábradlí se sloupky osazenými s betonovými patkami</t>
  </si>
  <si>
    <t>1623707279</t>
  </si>
  <si>
    <t>18+12</t>
  </si>
  <si>
    <t>148</t>
  </si>
  <si>
    <t>966006132</t>
  </si>
  <si>
    <t>Odstranění značek dopravních nebo orientačních se sloupky s betonovými patkami</t>
  </si>
  <si>
    <t>1946024896</t>
  </si>
  <si>
    <t>149</t>
  </si>
  <si>
    <t>966006211</t>
  </si>
  <si>
    <t>Odstranění svislých dopravních značek ze sloupů, sloupků nebo konzol</t>
  </si>
  <si>
    <t>-362096086</t>
  </si>
  <si>
    <t>150</t>
  </si>
  <si>
    <t>9660511-1</t>
  </si>
  <si>
    <t>Bourání betonových stěn z betonových tvarorovek</t>
  </si>
  <si>
    <t>2122537321</t>
  </si>
  <si>
    <t>9*0,5*0,75</t>
  </si>
  <si>
    <t>151</t>
  </si>
  <si>
    <t>979054442</t>
  </si>
  <si>
    <t>Očištění vybouraných z desek nebo dlaždic s původním spárováním z MC</t>
  </si>
  <si>
    <t>1214980944</t>
  </si>
  <si>
    <t>9-1</t>
  </si>
  <si>
    <t>Mobiliář</t>
  </si>
  <si>
    <t>152</t>
  </si>
  <si>
    <t>936124113</t>
  </si>
  <si>
    <t>Montáž lavičky stabilní kotvené šrouby na pevný podklad</t>
  </si>
  <si>
    <t>-1792501615</t>
  </si>
  <si>
    <t>153</t>
  </si>
  <si>
    <t>74910110-1</t>
  </si>
  <si>
    <t>lavička s područkami, dl.1800mm,hl. 684 v. 808mm / ocel zn.+prášk.vypal.barva / sedák dřevo tropické / opěradlo ocel.profil</t>
  </si>
  <si>
    <t>-1627552072</t>
  </si>
  <si>
    <t>154</t>
  </si>
  <si>
    <t>936174311-1</t>
  </si>
  <si>
    <t>Montáž stojanu na kola, kotevními šrouby na pevný podklad</t>
  </si>
  <si>
    <t>1478120572</t>
  </si>
  <si>
    <t>155</t>
  </si>
  <si>
    <t>74910153-1</t>
  </si>
  <si>
    <t xml:space="preserve">stojan na kola, ocel. zn+prášková vypalovací barva, Pryžový profil obdélníkového průřezu z materiálu EPDM nepodléhající UV záření.,rozměry  943x140x800 mm</t>
  </si>
  <si>
    <t>1558866807</t>
  </si>
  <si>
    <t>156</t>
  </si>
  <si>
    <t>936001002</t>
  </si>
  <si>
    <t>Montáž prvků městské a zahradní architektury - vjakové stožáry</t>
  </si>
  <si>
    <t>964315285</t>
  </si>
  <si>
    <t>157</t>
  </si>
  <si>
    <t>316740-1</t>
  </si>
  <si>
    <t>hliníkový vlajkový stožár z hliníkových eloxovaných trubek, sklopná základna, délky 8 metrů</t>
  </si>
  <si>
    <t>1209370557</t>
  </si>
  <si>
    <t>158</t>
  </si>
  <si>
    <t>936001001</t>
  </si>
  <si>
    <t>Montáž prvků městské a zahradní architektury - parkovací automaqt</t>
  </si>
  <si>
    <t>-146689777</t>
  </si>
  <si>
    <t>159</t>
  </si>
  <si>
    <t>74910354</t>
  </si>
  <si>
    <t>automat parkovací 1656x416x390mm s reproduktorem, solární napájení, GSM modem, bezkontaktní i kontaktní čtečka, klávesnice</t>
  </si>
  <si>
    <t>682539436</t>
  </si>
  <si>
    <t>997</t>
  </si>
  <si>
    <t>Přesun sutě</t>
  </si>
  <si>
    <t>160</t>
  </si>
  <si>
    <t>997221551</t>
  </si>
  <si>
    <t>Vodorovná doprava suti ze sypkých materiálů do 1 km</t>
  </si>
  <si>
    <t>-1620014415</t>
  </si>
  <si>
    <t>afo+ko</t>
  </si>
  <si>
    <t>161</t>
  </si>
  <si>
    <t>997221559</t>
  </si>
  <si>
    <t>Příplatek ZKD 1 km u vodorovné dopravy suti ze sypkých materiálů</t>
  </si>
  <si>
    <t>-1215351498</t>
  </si>
  <si>
    <t>262,25*9 'Přepočtené koeficientem množství</t>
  </si>
  <si>
    <t>162</t>
  </si>
  <si>
    <t>997221561</t>
  </si>
  <si>
    <t>Vodorovná doprava suti z kusových materiálů do 1 km</t>
  </si>
  <si>
    <t>-2075365161</t>
  </si>
  <si>
    <t>bo+kok+ao</t>
  </si>
  <si>
    <t>163</t>
  </si>
  <si>
    <t>997221569</t>
  </si>
  <si>
    <t>Příplatek ZKD 1 km u vodorovné dopravy suti z kusových materiálů</t>
  </si>
  <si>
    <t>1410419651</t>
  </si>
  <si>
    <t>489,92*9 'Přepočtené koeficientem množství</t>
  </si>
  <si>
    <t>164</t>
  </si>
  <si>
    <t>997221861</t>
  </si>
  <si>
    <t>Poplatek za uložení stavebního odpadu na recyklační skládce (skládkovné) z prostého betonu pod kódem 17 01 01</t>
  </si>
  <si>
    <t>1090133193</t>
  </si>
  <si>
    <t>225,875+30+0,8+14,4</t>
  </si>
  <si>
    <t>165</t>
  </si>
  <si>
    <t>997221873</t>
  </si>
  <si>
    <t>Poplatek za uložení stavebního odpadu na recyklační skládce (skládkovné) zeminy a kamení zatříděného do Katalogu odpadů pod kódem 17 05 04</t>
  </si>
  <si>
    <t>-1020497970</t>
  </si>
  <si>
    <t>0,25*65,8+2,35+4,64+12,505+30</t>
  </si>
  <si>
    <t>118,15+84,1+35,2</t>
  </si>
  <si>
    <t>166</t>
  </si>
  <si>
    <t>997221875</t>
  </si>
  <si>
    <t>Poplatek za uložení stavebního odpadu na recyklační skládce (skládkovné) asfaltového bez obsahu dehtu zatříděného do Katalogu odpadů pod kódem 17 03 02</t>
  </si>
  <si>
    <t>-114592978</t>
  </si>
  <si>
    <t>998</t>
  </si>
  <si>
    <t>Přesun hmot</t>
  </si>
  <si>
    <t>167</t>
  </si>
  <si>
    <t>998223011</t>
  </si>
  <si>
    <t>Přesun hmot pro pozemní komunikace s krytem dlážděným</t>
  </si>
  <si>
    <t>-660131347</t>
  </si>
  <si>
    <t>SO 401 - Veřejné osvětlení</t>
  </si>
  <si>
    <t>9999-880</t>
  </si>
  <si>
    <t xml:space="preserve">Vytýčení  siti a vedení VO v přehledném terénu</t>
  </si>
  <si>
    <t>ks</t>
  </si>
  <si>
    <t>9999-971</t>
  </si>
  <si>
    <t xml:space="preserve">Bet .zákl. B15-20  0,5x0,5x1,2 m</t>
  </si>
  <si>
    <t>1048-226</t>
  </si>
  <si>
    <t>Stožár sadový K4133/89/60 žárově zinkovaný</t>
  </si>
  <si>
    <t>Svitidlo BGP615 T25 DS50 /740 (1536lm; 13.0 W)</t>
  </si>
  <si>
    <t xml:space="preserve">Svitidlo  BGP615 T25 DX10 /740 (3310 lm; 25.0 W)</t>
  </si>
  <si>
    <t>Svitidlo BGP615 T25 DM10 /740 (3426 lm; 25.0 W)</t>
  </si>
  <si>
    <t>1263-307</t>
  </si>
  <si>
    <t>PŘÍSPĚVEK NA RECYKLACI</t>
  </si>
  <si>
    <t>1057-546</t>
  </si>
  <si>
    <t>UPEVNĚNÍ SVÍTIDLA</t>
  </si>
  <si>
    <t>1042-172</t>
  </si>
  <si>
    <t>SR481-27 Z/CU ( 1x np)</t>
  </si>
  <si>
    <t>1042-172.1</t>
  </si>
  <si>
    <t>SR482-27 Z/CU ( 2x np)</t>
  </si>
  <si>
    <t>9999-971.1</t>
  </si>
  <si>
    <t xml:space="preserve">Bet .zákl. B15-20  0,5x0,5x1,5 m</t>
  </si>
  <si>
    <t>1048-226.1</t>
  </si>
  <si>
    <t>Stožár silniční JB8 6,2-159/114/89 žárově zinkovaný</t>
  </si>
  <si>
    <t>1048-322</t>
  </si>
  <si>
    <t>Výložník V1/89 -1000 metalizovaný</t>
  </si>
  <si>
    <t>1048-322.1</t>
  </si>
  <si>
    <t>Výložník V2/89 -1000 90 metalizovaný</t>
  </si>
  <si>
    <t>1048-322.2</t>
  </si>
  <si>
    <t>Výložník V2/89 -1000 180 metalizovaný</t>
  </si>
  <si>
    <t>1124-22</t>
  </si>
  <si>
    <t>CYKY 3x1.5 mm2, volně</t>
  </si>
  <si>
    <t>1124-22.1</t>
  </si>
  <si>
    <t>SMRŠŤOVACÍ BUŽÍRKA ŽZ 20</t>
  </si>
  <si>
    <t>1122-176</t>
  </si>
  <si>
    <t>CYKY 4x16 mm2, volně</t>
  </si>
  <si>
    <t>1244-2</t>
  </si>
  <si>
    <t>FeZn-D10 (0,4kg/m)</t>
  </si>
  <si>
    <t>1244-2.1</t>
  </si>
  <si>
    <t>FeZn-D8 (0,4kg/m)</t>
  </si>
  <si>
    <t>1244-70</t>
  </si>
  <si>
    <t>Svorka SU univerzální</t>
  </si>
  <si>
    <t>9999-416</t>
  </si>
  <si>
    <t xml:space="preserve">Ukončení do 4x50  mm2</t>
  </si>
  <si>
    <t>10003</t>
  </si>
  <si>
    <t xml:space="preserve">Ukončení do 3x4  mm2</t>
  </si>
  <si>
    <t>40205</t>
  </si>
  <si>
    <t>Výstražná folie 33cm</t>
  </si>
  <si>
    <t>1123-4563</t>
  </si>
  <si>
    <t xml:space="preserve">CHRÁNIČKA  KABELU DN 100</t>
  </si>
  <si>
    <t>1123-4563.1</t>
  </si>
  <si>
    <t>06110/2 BA - dělená chránička (červená)</t>
  </si>
  <si>
    <t>10003.1</t>
  </si>
  <si>
    <t>Štítek značení stožáru s číslováním dle standardu správce</t>
  </si>
  <si>
    <t>Pol1</t>
  </si>
  <si>
    <t>Podružný materiál</t>
  </si>
  <si>
    <t>kpl</t>
  </si>
  <si>
    <t>41014</t>
  </si>
  <si>
    <t>Revizni technik</t>
  </si>
  <si>
    <t>hod</t>
  </si>
  <si>
    <t>41014.1</t>
  </si>
  <si>
    <t>Spolupráce s reviznim technikem</t>
  </si>
  <si>
    <t>Pol2</t>
  </si>
  <si>
    <t>Zkusebni provoz</t>
  </si>
  <si>
    <t>Pol3</t>
  </si>
  <si>
    <t>Dokumentace skut provedení</t>
  </si>
  <si>
    <t>Pol4</t>
  </si>
  <si>
    <t>Geodetické zaměření skutečné trasy vedení</t>
  </si>
  <si>
    <t>Pol5</t>
  </si>
  <si>
    <t>Uklid a likvidace odpadu - běžný komunální</t>
  </si>
  <si>
    <t>Pol6</t>
  </si>
  <si>
    <t>Výkop jámy pro stožárový základ</t>
  </si>
  <si>
    <t>Pol7</t>
  </si>
  <si>
    <t>Kabelové lože z přesáté zeminy nebo písku</t>
  </si>
  <si>
    <t>Pol8</t>
  </si>
  <si>
    <t>Hloubení rýhy ,zemina třídy 3, šíře 350mm,hloubka 700mm</t>
  </si>
  <si>
    <t>Pol9</t>
  </si>
  <si>
    <t>Zához rýhy , zemina třídy 3, šíře 350mm,hloubka 700mm</t>
  </si>
  <si>
    <t>Pol10</t>
  </si>
  <si>
    <t>Hloubení rýhy ,zemina třídy 3, šíře 350mm,hloubka 1200mm</t>
  </si>
  <si>
    <t>Pol11</t>
  </si>
  <si>
    <t>Zához rýhy , zemina třídy 3, šíře 350mm,hloubka 1200mm</t>
  </si>
  <si>
    <t>Pol12</t>
  </si>
  <si>
    <t>Zhutnění a finální úprava ostatního terénu v zemina třídy 3</t>
  </si>
  <si>
    <t>Pol13</t>
  </si>
  <si>
    <t>Doprava mimo svitidel</t>
  </si>
  <si>
    <t>Pol14</t>
  </si>
  <si>
    <t>Přesun dodávek</t>
  </si>
  <si>
    <t>Pol15</t>
  </si>
  <si>
    <t>PPV</t>
  </si>
  <si>
    <t>Pol16</t>
  </si>
  <si>
    <t>GZS</t>
  </si>
  <si>
    <t>Pol17</t>
  </si>
  <si>
    <t>Provozní vlivy</t>
  </si>
  <si>
    <t>SO 403 - Ochrana kabelů NN</t>
  </si>
  <si>
    <t>113107023</t>
  </si>
  <si>
    <t>Odstranění podkladu z kameniva drceného tl 300 mm při překopech ručně</t>
  </si>
  <si>
    <t>-1550265186</t>
  </si>
  <si>
    <t>12*0,5</t>
  </si>
  <si>
    <t>564251111</t>
  </si>
  <si>
    <t>Podklad nebo podsyp ze štěrkopísku ŠP tl 150 mm</t>
  </si>
  <si>
    <t>-2134536308</t>
  </si>
  <si>
    <t>10*0,5</t>
  </si>
  <si>
    <t>3343-1</t>
  </si>
  <si>
    <t>Uložení kabelů do chrániček</t>
  </si>
  <si>
    <t>soub</t>
  </si>
  <si>
    <t>773074831</t>
  </si>
  <si>
    <t>388995215-1</t>
  </si>
  <si>
    <t>Chránička kabelů</t>
  </si>
  <si>
    <t>-1655656475</t>
  </si>
  <si>
    <t>175151101-1</t>
  </si>
  <si>
    <t>Obsypání chráničky strojně sypaninou bez prohození</t>
  </si>
  <si>
    <t>-474764841</t>
  </si>
  <si>
    <t>10*0,5*0,2</t>
  </si>
  <si>
    <t>-116235254</t>
  </si>
  <si>
    <t>1*2 'Přepočtené koeficientem množství</t>
  </si>
  <si>
    <t>899722112-1</t>
  </si>
  <si>
    <t>Krytí výstražnou fólií z PVC 25 cm</t>
  </si>
  <si>
    <t>1285677612</t>
  </si>
  <si>
    <t>-1316089184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</si>
  <si>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</si>
  <si>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</si>
  <si>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</si>
  <si>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</si>
  <si>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</si>
  <si>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</si>
  <si>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</si>
  <si>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</si>
  <si>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</si>
  <si>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</si>
  <si>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1024</t>
  </si>
  <si>
    <t>-50584166</t>
  </si>
  <si>
    <t>012303000</t>
  </si>
  <si>
    <t>Geodetické práce po výstavbě</t>
  </si>
  <si>
    <t>-1881862026</t>
  </si>
  <si>
    <t>013254000</t>
  </si>
  <si>
    <t>Dokumentace skutečného provedení stavby</t>
  </si>
  <si>
    <t>1898369957</t>
  </si>
  <si>
    <t>VRN3</t>
  </si>
  <si>
    <t>Zařízení staveniště</t>
  </si>
  <si>
    <t>030001000</t>
  </si>
  <si>
    <t>-1151237645</t>
  </si>
  <si>
    <t>039203-1</t>
  </si>
  <si>
    <t>Uvedení ploch poškozených vlivem realizace díla do stavu před zahájením realizace díla</t>
  </si>
  <si>
    <t>1553286038</t>
  </si>
  <si>
    <t>VRN4</t>
  </si>
  <si>
    <t>Inženýrská činnost</t>
  </si>
  <si>
    <t>04290300-1</t>
  </si>
  <si>
    <t>Dohled autorizované osoby v oboru geologie (hydrogeologie) pro zhodnocení stavu zemní pláně včetně vypracování odborného posudku</t>
  </si>
  <si>
    <t>-817960605</t>
  </si>
  <si>
    <t>043134000</t>
  </si>
  <si>
    <t>Zkoušky zatěžovací, včetně vypracování odborné zprávy</t>
  </si>
  <si>
    <t>52419253</t>
  </si>
  <si>
    <t>VRN7</t>
  </si>
  <si>
    <t>072002000-1</t>
  </si>
  <si>
    <t>Přechodné dopravní značení, projednání</t>
  </si>
  <si>
    <t>1725945716</t>
  </si>
  <si>
    <t>072002000-2</t>
  </si>
  <si>
    <t>Přechodné dopravní značení - značky-pronájem, instalace, údržba</t>
  </si>
  <si>
    <t>-1374301776</t>
  </si>
  <si>
    <t>VRN9</t>
  </si>
  <si>
    <t>Ostatní náklady</t>
  </si>
  <si>
    <t>02-1</t>
  </si>
  <si>
    <t>Ochrana a zabezpečení stávajících inženýrských sítí po celou dobu realizace díla</t>
  </si>
  <si>
    <t>-907529832</t>
  </si>
  <si>
    <t>034503-1</t>
  </si>
  <si>
    <t xml:space="preserve">D+M informační panel v době realizace díla o velikosti  provedení dle požadavků poskytovatele dotačního programu</t>
  </si>
  <si>
    <t>-1881117158</t>
  </si>
  <si>
    <t>051103-1</t>
  </si>
  <si>
    <t>Náklady na pojištění díla po celou dobu jeho realizace</t>
  </si>
  <si>
    <t>-967403746</t>
  </si>
  <si>
    <t>052203-1</t>
  </si>
  <si>
    <t xml:space="preserve">Náklady spojené se zajištěním bankovní záruky </t>
  </si>
  <si>
    <t>-922648316</t>
  </si>
  <si>
    <t>094002000-1</t>
  </si>
  <si>
    <t>Ostatní náklady související s výstavbou - vytyčení sítí</t>
  </si>
  <si>
    <t>-210754707</t>
  </si>
  <si>
    <t>SEZNAM FIGUR</t>
  </si>
  <si>
    <t>Výměra</t>
  </si>
  <si>
    <t xml:space="preserve"> SO 101-1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</si>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</sst>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2019s02-m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veřejného prostranství při křížení ulice Zbožská a Boleslavské třídy Nymburk - investice Město Nymburk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101-1 - Komunikace a z...'!J30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101-1 - Komunikace a z...'!P131</f>
        <v>0</v>
      </c>
      <c r="AV95" s="128">
        <f>'SO 101-1 - Komunikace a z...'!J33</f>
        <v>0</v>
      </c>
      <c r="AW95" s="128">
        <f>'SO 101-1 - Komunikace a z...'!J34</f>
        <v>0</v>
      </c>
      <c r="AX95" s="128">
        <f>'SO 101-1 - Komunikace a z...'!J35</f>
        <v>0</v>
      </c>
      <c r="AY95" s="128">
        <f>'SO 101-1 - Komunikace a z...'!J36</f>
        <v>0</v>
      </c>
      <c r="AZ95" s="128">
        <f>'SO 101-1 - Komunikace a z...'!F33</f>
        <v>0</v>
      </c>
      <c r="BA95" s="128">
        <f>'SO 101-1 - Komunikace a z...'!F34</f>
        <v>0</v>
      </c>
      <c r="BB95" s="128">
        <f>'SO 101-1 - Komunikace a z...'!F35</f>
        <v>0</v>
      </c>
      <c r="BC95" s="128">
        <f>'SO 101-1 - Komunikace a z...'!F36</f>
        <v>0</v>
      </c>
      <c r="BD95" s="130">
        <f>'SO 101-1 - Komunikace a z...'!F37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401 - Veřejné osvětlení'!J30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401 - Veřejné osvětlení'!P116</f>
        <v>0</v>
      </c>
      <c r="AV96" s="128">
        <f>'SO 401 - Veřejné osvětlení'!J33</f>
        <v>0</v>
      </c>
      <c r="AW96" s="128">
        <f>'SO 401 - Veřejné osvětlení'!J34</f>
        <v>0</v>
      </c>
      <c r="AX96" s="128">
        <f>'SO 401 - Veřejné osvětlení'!J35</f>
        <v>0</v>
      </c>
      <c r="AY96" s="128">
        <f>'SO 401 - Veřejné osvětlení'!J36</f>
        <v>0</v>
      </c>
      <c r="AZ96" s="128">
        <f>'SO 401 - Veřejné osvětlení'!F33</f>
        <v>0</v>
      </c>
      <c r="BA96" s="128">
        <f>'SO 401 - Veřejné osvětlení'!F34</f>
        <v>0</v>
      </c>
      <c r="BB96" s="128">
        <f>'SO 401 - Veřejné osvětlení'!F35</f>
        <v>0</v>
      </c>
      <c r="BC96" s="128">
        <f>'SO 401 - Veřejné osvětlení'!F36</f>
        <v>0</v>
      </c>
      <c r="BD96" s="130">
        <f>'SO 401 - Veřejné osvětlení'!F37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403 - Ochrana kabelů NN'!J30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403 - Ochrana kabelů NN'!P117</f>
        <v>0</v>
      </c>
      <c r="AV97" s="128">
        <f>'SO 403 - Ochrana kabelů NN'!J33</f>
        <v>0</v>
      </c>
      <c r="AW97" s="128">
        <f>'SO 403 - Ochrana kabelů NN'!J34</f>
        <v>0</v>
      </c>
      <c r="AX97" s="128">
        <f>'SO 403 - Ochrana kabelů NN'!J35</f>
        <v>0</v>
      </c>
      <c r="AY97" s="128">
        <f>'SO 403 - Ochrana kabelů NN'!J36</f>
        <v>0</v>
      </c>
      <c r="AZ97" s="128">
        <f>'SO 403 - Ochrana kabelů NN'!F33</f>
        <v>0</v>
      </c>
      <c r="BA97" s="128">
        <f>'SO 403 - Ochrana kabelů NN'!F34</f>
        <v>0</v>
      </c>
      <c r="BB97" s="128">
        <f>'SO 403 - Ochrana kabelů NN'!F35</f>
        <v>0</v>
      </c>
      <c r="BC97" s="128">
        <f>'SO 403 - Ochrana kabelů NN'!F36</f>
        <v>0</v>
      </c>
      <c r="BD97" s="130">
        <f>'SO 403 - Ochrana kabelů NN'!F37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'VRN - Vedlejší rozpočtové...'!P122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VMEVxxfO78S2ipBxgTP8WQT/PKZRaSl/vs3Ny7wTONZPFX8cR6xCNZlmL7kNtFM3sKFCzIij853GFJXs/T4mUg==" hashValue="5JEKReZARzzM8SrMLuAQkYAwf3H1HY7nMghNJPSHCQQ4pWVNosmprrU0dComkfvpj0y873dWKXIK7c4Ey+5TmA==" algorithmName="SHA-512" password="CFC9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-1 - Komunikace a z...'!C2" display="/"/>
    <hyperlink ref="A96" location="'SO 401 - Veřejné osvětlení'!C2" display="/"/>
    <hyperlink ref="A97" location="'SO 403 - Ochrana kabelů NN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37" t="s">
        <v>93</v>
      </c>
      <c r="BA2" s="137" t="s">
        <v>94</v>
      </c>
      <c r="BB2" s="137" t="s">
        <v>1</v>
      </c>
      <c r="BC2" s="137" t="s">
        <v>95</v>
      </c>
      <c r="BD2" s="137" t="s">
        <v>83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  <c r="AZ3" s="137" t="s">
        <v>96</v>
      </c>
      <c r="BA3" s="137" t="s">
        <v>97</v>
      </c>
      <c r="BB3" s="137" t="s">
        <v>1</v>
      </c>
      <c r="BC3" s="137" t="s">
        <v>98</v>
      </c>
      <c r="BD3" s="137" t="s">
        <v>83</v>
      </c>
    </row>
    <row r="4" hidden="1" s="1" customFormat="1" ht="24.96" customHeight="1">
      <c r="B4" s="20"/>
      <c r="D4" s="141" t="s">
        <v>99</v>
      </c>
      <c r="I4" s="136"/>
      <c r="L4" s="20"/>
      <c r="M4" s="142" t="s">
        <v>10</v>
      </c>
      <c r="AT4" s="17" t="s">
        <v>4</v>
      </c>
      <c r="AZ4" s="137" t="s">
        <v>100</v>
      </c>
      <c r="BA4" s="137" t="s">
        <v>101</v>
      </c>
      <c r="BB4" s="137" t="s">
        <v>1</v>
      </c>
      <c r="BC4" s="137" t="s">
        <v>102</v>
      </c>
      <c r="BD4" s="137" t="s">
        <v>83</v>
      </c>
    </row>
    <row r="5" hidden="1" s="1" customFormat="1" ht="6.96" customHeight="1">
      <c r="B5" s="20"/>
      <c r="I5" s="136"/>
      <c r="L5" s="20"/>
      <c r="AZ5" s="137" t="s">
        <v>103</v>
      </c>
      <c r="BA5" s="137" t="s">
        <v>104</v>
      </c>
      <c r="BB5" s="137" t="s">
        <v>1</v>
      </c>
      <c r="BC5" s="137" t="s">
        <v>105</v>
      </c>
      <c r="BD5" s="137" t="s">
        <v>83</v>
      </c>
    </row>
    <row r="6" hidden="1" s="1" customFormat="1" ht="12" customHeight="1">
      <c r="B6" s="20"/>
      <c r="D6" s="143" t="s">
        <v>16</v>
      </c>
      <c r="I6" s="136"/>
      <c r="L6" s="20"/>
      <c r="AZ6" s="137" t="s">
        <v>106</v>
      </c>
      <c r="BA6" s="137" t="s">
        <v>107</v>
      </c>
      <c r="BB6" s="137" t="s">
        <v>1</v>
      </c>
      <c r="BC6" s="137" t="s">
        <v>108</v>
      </c>
      <c r="BD6" s="137" t="s">
        <v>83</v>
      </c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Město Nymburk</v>
      </c>
      <c r="F7" s="143"/>
      <c r="G7" s="143"/>
      <c r="H7" s="143"/>
      <c r="I7" s="136"/>
      <c r="L7" s="20"/>
      <c r="AZ7" s="137" t="s">
        <v>109</v>
      </c>
      <c r="BA7" s="137" t="s">
        <v>110</v>
      </c>
      <c r="BB7" s="137" t="s">
        <v>1</v>
      </c>
      <c r="BC7" s="137" t="s">
        <v>111</v>
      </c>
      <c r="BD7" s="137" t="s">
        <v>83</v>
      </c>
    </row>
    <row r="8" hidden="1" s="2" customFormat="1" ht="12" customHeight="1">
      <c r="A8" s="38"/>
      <c r="B8" s="44"/>
      <c r="C8" s="38"/>
      <c r="D8" s="143" t="s">
        <v>112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7" t="s">
        <v>113</v>
      </c>
      <c r="BA8" s="137" t="s">
        <v>114</v>
      </c>
      <c r="BB8" s="137" t="s">
        <v>1</v>
      </c>
      <c r="BC8" s="137" t="s">
        <v>115</v>
      </c>
      <c r="BD8" s="137" t="s">
        <v>83</v>
      </c>
    </row>
    <row r="9" hidden="1" s="2" customFormat="1" ht="24.75" customHeight="1">
      <c r="A9" s="38"/>
      <c r="B9" s="44"/>
      <c r="C9" s="38"/>
      <c r="D9" s="38"/>
      <c r="E9" s="146" t="s">
        <v>116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7" t="s">
        <v>117</v>
      </c>
      <c r="BA9" s="137" t="s">
        <v>118</v>
      </c>
      <c r="BB9" s="137" t="s">
        <v>1</v>
      </c>
      <c r="BC9" s="137" t="s">
        <v>119</v>
      </c>
      <c r="BD9" s="137" t="s">
        <v>83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7" t="s">
        <v>120</v>
      </c>
      <c r="BA10" s="137" t="s">
        <v>121</v>
      </c>
      <c r="BB10" s="137" t="s">
        <v>1</v>
      </c>
      <c r="BC10" s="137" t="s">
        <v>122</v>
      </c>
      <c r="BD10" s="137" t="s">
        <v>83</v>
      </c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7" t="s">
        <v>123</v>
      </c>
      <c r="BA11" s="137" t="s">
        <v>124</v>
      </c>
      <c r="BB11" s="137" t="s">
        <v>1</v>
      </c>
      <c r="BC11" s="137" t="s">
        <v>125</v>
      </c>
      <c r="BD11" s="137" t="s">
        <v>83</v>
      </c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ROUND((SUM(BE131:BE416)),  2)</f>
        <v>0</v>
      </c>
      <c r="G33" s="38"/>
      <c r="H33" s="38"/>
      <c r="I33" s="163">
        <v>0.20999999999999999</v>
      </c>
      <c r="J33" s="162">
        <f>ROUND(((SUM(BE131:BE416))*I33),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ROUND((SUM(BF131:BF416)),  2)</f>
        <v>0</v>
      </c>
      <c r="G34" s="38"/>
      <c r="H34" s="38"/>
      <c r="I34" s="163">
        <v>0.14999999999999999</v>
      </c>
      <c r="J34" s="162">
        <f>ROUND(((SUM(BF131:BF416))*I34),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ROUND((SUM(BG131:BG416)),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ROUND((SUM(BH131:BH416)),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ROUND((SUM(BI131:BI416)),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Město Nymburk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75" customHeight="1">
      <c r="A87" s="38"/>
      <c r="B87" s="39"/>
      <c r="C87" s="40"/>
      <c r="D87" s="40"/>
      <c r="E87" s="76" t="str">
        <f>E9</f>
        <v>SO 101-1 - Komunikace a zpevněné plochy - investice Město Nymburk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127</v>
      </c>
      <c r="D94" s="190"/>
      <c r="E94" s="190"/>
      <c r="F94" s="190"/>
      <c r="G94" s="190"/>
      <c r="H94" s="190"/>
      <c r="I94" s="191"/>
      <c r="J94" s="192" t="s">
        <v>128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129</v>
      </c>
      <c r="D96" s="40"/>
      <c r="E96" s="40"/>
      <c r="F96" s="40"/>
      <c r="G96" s="40"/>
      <c r="H96" s="40"/>
      <c r="I96" s="145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94"/>
      <c r="C97" s="195"/>
      <c r="D97" s="196" t="s">
        <v>131</v>
      </c>
      <c r="E97" s="197"/>
      <c r="F97" s="197"/>
      <c r="G97" s="197"/>
      <c r="H97" s="197"/>
      <c r="I97" s="198"/>
      <c r="J97" s="199">
        <f>J132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132</v>
      </c>
      <c r="E98" s="204"/>
      <c r="F98" s="204"/>
      <c r="G98" s="204"/>
      <c r="H98" s="204"/>
      <c r="I98" s="205"/>
      <c r="J98" s="206">
        <f>J133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133</v>
      </c>
      <c r="E99" s="204"/>
      <c r="F99" s="204"/>
      <c r="G99" s="204"/>
      <c r="H99" s="204"/>
      <c r="I99" s="205"/>
      <c r="J99" s="206">
        <f>J186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134</v>
      </c>
      <c r="E100" s="204"/>
      <c r="F100" s="204"/>
      <c r="G100" s="204"/>
      <c r="H100" s="204"/>
      <c r="I100" s="205"/>
      <c r="J100" s="206">
        <f>J201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135</v>
      </c>
      <c r="E101" s="204"/>
      <c r="F101" s="204"/>
      <c r="G101" s="204"/>
      <c r="H101" s="204"/>
      <c r="I101" s="205"/>
      <c r="J101" s="206">
        <f>J251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136</v>
      </c>
      <c r="E102" s="204"/>
      <c r="F102" s="204"/>
      <c r="G102" s="204"/>
      <c r="H102" s="204"/>
      <c r="I102" s="205"/>
      <c r="J102" s="206">
        <f>J256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137</v>
      </c>
      <c r="E103" s="204"/>
      <c r="F103" s="204"/>
      <c r="G103" s="204"/>
      <c r="H103" s="204"/>
      <c r="I103" s="205"/>
      <c r="J103" s="206">
        <f>J264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138</v>
      </c>
      <c r="E104" s="204"/>
      <c r="F104" s="204"/>
      <c r="G104" s="204"/>
      <c r="H104" s="204"/>
      <c r="I104" s="205"/>
      <c r="J104" s="206">
        <f>J282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139</v>
      </c>
      <c r="E105" s="204"/>
      <c r="F105" s="204"/>
      <c r="G105" s="204"/>
      <c r="H105" s="204"/>
      <c r="I105" s="205"/>
      <c r="J105" s="206">
        <f>J304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140</v>
      </c>
      <c r="E106" s="204"/>
      <c r="F106" s="204"/>
      <c r="G106" s="204"/>
      <c r="H106" s="204"/>
      <c r="I106" s="205"/>
      <c r="J106" s="206">
        <f>J311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141</v>
      </c>
      <c r="E107" s="204"/>
      <c r="F107" s="204"/>
      <c r="G107" s="204"/>
      <c r="H107" s="204"/>
      <c r="I107" s="205"/>
      <c r="J107" s="206">
        <f>J315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142</v>
      </c>
      <c r="E108" s="204"/>
      <c r="F108" s="204"/>
      <c r="G108" s="204"/>
      <c r="H108" s="204"/>
      <c r="I108" s="205"/>
      <c r="J108" s="206">
        <f>J329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143</v>
      </c>
      <c r="E109" s="204"/>
      <c r="F109" s="204"/>
      <c r="G109" s="204"/>
      <c r="H109" s="204"/>
      <c r="I109" s="205"/>
      <c r="J109" s="206">
        <f>J385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144</v>
      </c>
      <c r="E110" s="204"/>
      <c r="F110" s="204"/>
      <c r="G110" s="204"/>
      <c r="H110" s="204"/>
      <c r="I110" s="205"/>
      <c r="J110" s="206">
        <f>J394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145</v>
      </c>
      <c r="E111" s="204"/>
      <c r="F111" s="204"/>
      <c r="G111" s="204"/>
      <c r="H111" s="204"/>
      <c r="I111" s="205"/>
      <c r="J111" s="206">
        <f>J415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4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84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87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146</v>
      </c>
      <c r="D118" s="40"/>
      <c r="E118" s="40"/>
      <c r="F118" s="40"/>
      <c r="G118" s="40"/>
      <c r="H118" s="40"/>
      <c r="I118" s="14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14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3.25" customHeight="1">
      <c r="A121" s="38"/>
      <c r="B121" s="39"/>
      <c r="C121" s="40"/>
      <c r="D121" s="40"/>
      <c r="E121" s="188" t="str">
        <f>E7</f>
        <v>Revitalizace veřejného prostranství při křížení ulice Zbožská a Boleslavské třídy Nymburk - investice Město Nymburk</v>
      </c>
      <c r="F121" s="32"/>
      <c r="G121" s="32"/>
      <c r="H121" s="32"/>
      <c r="I121" s="14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112</v>
      </c>
      <c r="D122" s="40"/>
      <c r="E122" s="40"/>
      <c r="F122" s="40"/>
      <c r="G122" s="40"/>
      <c r="H122" s="40"/>
      <c r="I122" s="14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75" customHeight="1">
      <c r="A123" s="38"/>
      <c r="B123" s="39"/>
      <c r="C123" s="40"/>
      <c r="D123" s="40"/>
      <c r="E123" s="76" t="str">
        <f>E9</f>
        <v>SO 101-1 - Komunikace a zpevněné plochy - investice Město Nymburk</v>
      </c>
      <c r="F123" s="40"/>
      <c r="G123" s="40"/>
      <c r="H123" s="40"/>
      <c r="I123" s="14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148" t="s">
        <v>22</v>
      </c>
      <c r="J125" s="79" t="str">
        <f>IF(J12="","",J12)</f>
        <v>16. 3. 2021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 xml:space="preserve"> </v>
      </c>
      <c r="G127" s="40"/>
      <c r="H127" s="40"/>
      <c r="I127" s="148" t="s">
        <v>29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IF(E18="","",E18)</f>
        <v>Vyplň údaj</v>
      </c>
      <c r="G128" s="40"/>
      <c r="H128" s="40"/>
      <c r="I128" s="148" t="s">
        <v>31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4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08"/>
      <c r="B130" s="209"/>
      <c r="C130" s="210" t="s">
        <v>147</v>
      </c>
      <c r="D130" s="211" t="s">
        <v>58</v>
      </c>
      <c r="E130" s="211" t="s">
        <v>54</v>
      </c>
      <c r="F130" s="211" t="s">
        <v>55</v>
      </c>
      <c r="G130" s="211" t="s">
        <v>148</v>
      </c>
      <c r="H130" s="211" t="s">
        <v>149</v>
      </c>
      <c r="I130" s="212" t="s">
        <v>150</v>
      </c>
      <c r="J130" s="213" t="s">
        <v>128</v>
      </c>
      <c r="K130" s="214" t="s">
        <v>151</v>
      </c>
      <c r="L130" s="215"/>
      <c r="M130" s="100" t="s">
        <v>1</v>
      </c>
      <c r="N130" s="101" t="s">
        <v>37</v>
      </c>
      <c r="O130" s="101" t="s">
        <v>152</v>
      </c>
      <c r="P130" s="101" t="s">
        <v>153</v>
      </c>
      <c r="Q130" s="101" t="s">
        <v>154</v>
      </c>
      <c r="R130" s="101" t="s">
        <v>155</v>
      </c>
      <c r="S130" s="101" t="s">
        <v>156</v>
      </c>
      <c r="T130" s="102" t="s">
        <v>157</v>
      </c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</row>
    <row r="131" s="2" customFormat="1" ht="22.8" customHeight="1">
      <c r="A131" s="38"/>
      <c r="B131" s="39"/>
      <c r="C131" s="107" t="s">
        <v>158</v>
      </c>
      <c r="D131" s="40"/>
      <c r="E131" s="40"/>
      <c r="F131" s="40"/>
      <c r="G131" s="40"/>
      <c r="H131" s="40"/>
      <c r="I131" s="145"/>
      <c r="J131" s="216">
        <f>BK131</f>
        <v>0</v>
      </c>
      <c r="K131" s="40"/>
      <c r="L131" s="44"/>
      <c r="M131" s="103"/>
      <c r="N131" s="217"/>
      <c r="O131" s="104"/>
      <c r="P131" s="218">
        <f>P132</f>
        <v>0</v>
      </c>
      <c r="Q131" s="104"/>
      <c r="R131" s="218">
        <f>R132</f>
        <v>567.89567700000009</v>
      </c>
      <c r="S131" s="104"/>
      <c r="T131" s="219">
        <f>T132</f>
        <v>798.28100000000006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130</v>
      </c>
      <c r="BK131" s="220">
        <f>BK132</f>
        <v>0</v>
      </c>
    </row>
    <row r="132" s="12" customFormat="1" ht="25.92" customHeight="1">
      <c r="A132" s="12"/>
      <c r="B132" s="221"/>
      <c r="C132" s="222"/>
      <c r="D132" s="223" t="s">
        <v>72</v>
      </c>
      <c r="E132" s="224" t="s">
        <v>159</v>
      </c>
      <c r="F132" s="224" t="s">
        <v>160</v>
      </c>
      <c r="G132" s="222"/>
      <c r="H132" s="222"/>
      <c r="I132" s="225"/>
      <c r="J132" s="226">
        <f>BK132</f>
        <v>0</v>
      </c>
      <c r="K132" s="222"/>
      <c r="L132" s="227"/>
      <c r="M132" s="228"/>
      <c r="N132" s="229"/>
      <c r="O132" s="229"/>
      <c r="P132" s="230">
        <f>P133+P186+P201+P251+P256+P264+P282+P304+P311+P315+P329+P385+P394+P415</f>
        <v>0</v>
      </c>
      <c r="Q132" s="229"/>
      <c r="R132" s="230">
        <f>R133+R186+R201+R251+R256+R264+R282+R304+R311+R315+R329+R385+R394+R415</f>
        <v>567.89567700000009</v>
      </c>
      <c r="S132" s="229"/>
      <c r="T132" s="231">
        <f>T133+T186+T201+T251+T256+T264+T282+T304+T311+T315+T329+T385+T394+T415</f>
        <v>798.28100000000006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2" t="s">
        <v>81</v>
      </c>
      <c r="AT132" s="233" t="s">
        <v>72</v>
      </c>
      <c r="AU132" s="233" t="s">
        <v>73</v>
      </c>
      <c r="AY132" s="232" t="s">
        <v>161</v>
      </c>
      <c r="BK132" s="234">
        <f>BK133+BK186+BK201+BK251+BK256+BK264+BK282+BK304+BK311+BK315+BK329+BK385+BK394+BK415</f>
        <v>0</v>
      </c>
    </row>
    <row r="133" s="12" customFormat="1" ht="22.8" customHeight="1">
      <c r="A133" s="12"/>
      <c r="B133" s="221"/>
      <c r="C133" s="222"/>
      <c r="D133" s="223" t="s">
        <v>72</v>
      </c>
      <c r="E133" s="235" t="s">
        <v>81</v>
      </c>
      <c r="F133" s="235" t="s">
        <v>162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SUM(P134:P185)</f>
        <v>0</v>
      </c>
      <c r="Q133" s="229"/>
      <c r="R133" s="230">
        <f>SUM(R134:R185)</f>
        <v>1.2072000000000001</v>
      </c>
      <c r="S133" s="229"/>
      <c r="T133" s="231">
        <f>SUM(T134:T185)</f>
        <v>783.85000000000002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81</v>
      </c>
      <c r="AT133" s="233" t="s">
        <v>72</v>
      </c>
      <c r="AU133" s="233" t="s">
        <v>81</v>
      </c>
      <c r="AY133" s="232" t="s">
        <v>161</v>
      </c>
      <c r="BK133" s="234">
        <f>SUM(BK134:BK185)</f>
        <v>0</v>
      </c>
    </row>
    <row r="134" s="2" customFormat="1" ht="21.75" customHeight="1">
      <c r="A134" s="38"/>
      <c r="B134" s="39"/>
      <c r="C134" s="237" t="s">
        <v>81</v>
      </c>
      <c r="D134" s="237" t="s">
        <v>163</v>
      </c>
      <c r="E134" s="238" t="s">
        <v>164</v>
      </c>
      <c r="F134" s="239" t="s">
        <v>165</v>
      </c>
      <c r="G134" s="240" t="s">
        <v>166</v>
      </c>
      <c r="H134" s="241">
        <v>185</v>
      </c>
      <c r="I134" s="242"/>
      <c r="J134" s="243">
        <f>ROUND(I134*H134,2)</f>
        <v>0</v>
      </c>
      <c r="K134" s="244"/>
      <c r="L134" s="44"/>
      <c r="M134" s="245" t="s">
        <v>1</v>
      </c>
      <c r="N134" s="246" t="s">
        <v>38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167</v>
      </c>
      <c r="AT134" s="249" t="s">
        <v>163</v>
      </c>
      <c r="AU134" s="249" t="s">
        <v>83</v>
      </c>
      <c r="AY134" s="17" t="s">
        <v>161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7" t="s">
        <v>81</v>
      </c>
      <c r="BK134" s="250">
        <f>ROUND(I134*H134,2)</f>
        <v>0</v>
      </c>
      <c r="BL134" s="17" t="s">
        <v>167</v>
      </c>
      <c r="BM134" s="249" t="s">
        <v>168</v>
      </c>
    </row>
    <row r="135" s="13" customFormat="1">
      <c r="A135" s="13"/>
      <c r="B135" s="251"/>
      <c r="C135" s="252"/>
      <c r="D135" s="253" t="s">
        <v>169</v>
      </c>
      <c r="E135" s="254" t="s">
        <v>1</v>
      </c>
      <c r="F135" s="255" t="s">
        <v>170</v>
      </c>
      <c r="G135" s="252"/>
      <c r="H135" s="256">
        <v>185</v>
      </c>
      <c r="I135" s="257"/>
      <c r="J135" s="252"/>
      <c r="K135" s="252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169</v>
      </c>
      <c r="AU135" s="262" t="s">
        <v>83</v>
      </c>
      <c r="AV135" s="13" t="s">
        <v>83</v>
      </c>
      <c r="AW135" s="13" t="s">
        <v>30</v>
      </c>
      <c r="AX135" s="13" t="s">
        <v>81</v>
      </c>
      <c r="AY135" s="262" t="s">
        <v>161</v>
      </c>
    </row>
    <row r="136" s="2" customFormat="1" ht="21.75" customHeight="1">
      <c r="A136" s="38"/>
      <c r="B136" s="39"/>
      <c r="C136" s="237" t="s">
        <v>83</v>
      </c>
      <c r="D136" s="237" t="s">
        <v>163</v>
      </c>
      <c r="E136" s="238" t="s">
        <v>171</v>
      </c>
      <c r="F136" s="239" t="s">
        <v>172</v>
      </c>
      <c r="G136" s="240" t="s">
        <v>173</v>
      </c>
      <c r="H136" s="241">
        <v>8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167</v>
      </c>
      <c r="AT136" s="249" t="s">
        <v>163</v>
      </c>
      <c r="AU136" s="249" t="s">
        <v>83</v>
      </c>
      <c r="AY136" s="17" t="s">
        <v>161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167</v>
      </c>
      <c r="BM136" s="249" t="s">
        <v>174</v>
      </c>
    </row>
    <row r="137" s="2" customFormat="1" ht="21.75" customHeight="1">
      <c r="A137" s="38"/>
      <c r="B137" s="39"/>
      <c r="C137" s="237" t="s">
        <v>175</v>
      </c>
      <c r="D137" s="237" t="s">
        <v>163</v>
      </c>
      <c r="E137" s="238" t="s">
        <v>176</v>
      </c>
      <c r="F137" s="239" t="s">
        <v>177</v>
      </c>
      <c r="G137" s="240" t="s">
        <v>173</v>
      </c>
      <c r="H137" s="241">
        <v>8</v>
      </c>
      <c r="I137" s="242"/>
      <c r="J137" s="243">
        <f>ROUND(I137*H137,2)</f>
        <v>0</v>
      </c>
      <c r="K137" s="244"/>
      <c r="L137" s="44"/>
      <c r="M137" s="245" t="s">
        <v>1</v>
      </c>
      <c r="N137" s="246" t="s">
        <v>38</v>
      </c>
      <c r="O137" s="91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9" t="s">
        <v>167</v>
      </c>
      <c r="AT137" s="249" t="s">
        <v>163</v>
      </c>
      <c r="AU137" s="249" t="s">
        <v>83</v>
      </c>
      <c r="AY137" s="17" t="s">
        <v>161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7" t="s">
        <v>81</v>
      </c>
      <c r="BK137" s="250">
        <f>ROUND(I137*H137,2)</f>
        <v>0</v>
      </c>
      <c r="BL137" s="17" t="s">
        <v>167</v>
      </c>
      <c r="BM137" s="249" t="s">
        <v>178</v>
      </c>
    </row>
    <row r="138" s="2" customFormat="1" ht="21.75" customHeight="1">
      <c r="A138" s="38"/>
      <c r="B138" s="39"/>
      <c r="C138" s="237" t="s">
        <v>167</v>
      </c>
      <c r="D138" s="237" t="s">
        <v>163</v>
      </c>
      <c r="E138" s="238" t="s">
        <v>179</v>
      </c>
      <c r="F138" s="239" t="s">
        <v>180</v>
      </c>
      <c r="G138" s="240" t="s">
        <v>166</v>
      </c>
      <c r="H138" s="241">
        <v>280</v>
      </c>
      <c r="I138" s="242"/>
      <c r="J138" s="243">
        <f>ROUND(I138*H138,2)</f>
        <v>0</v>
      </c>
      <c r="K138" s="244"/>
      <c r="L138" s="44"/>
      <c r="M138" s="245" t="s">
        <v>1</v>
      </c>
      <c r="N138" s="246" t="s">
        <v>38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0.23499999999999999</v>
      </c>
      <c r="T138" s="248">
        <f>S138*H138</f>
        <v>65.799999999999997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167</v>
      </c>
      <c r="AT138" s="249" t="s">
        <v>163</v>
      </c>
      <c r="AU138" s="249" t="s">
        <v>83</v>
      </c>
      <c r="AY138" s="17" t="s">
        <v>161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7" t="s">
        <v>81</v>
      </c>
      <c r="BK138" s="250">
        <f>ROUND(I138*H138,2)</f>
        <v>0</v>
      </c>
      <c r="BL138" s="17" t="s">
        <v>167</v>
      </c>
      <c r="BM138" s="249" t="s">
        <v>181</v>
      </c>
    </row>
    <row r="139" s="2" customFormat="1" ht="21.75" customHeight="1">
      <c r="A139" s="38"/>
      <c r="B139" s="39"/>
      <c r="C139" s="237" t="s">
        <v>182</v>
      </c>
      <c r="D139" s="237" t="s">
        <v>163</v>
      </c>
      <c r="E139" s="238" t="s">
        <v>183</v>
      </c>
      <c r="F139" s="239" t="s">
        <v>184</v>
      </c>
      <c r="G139" s="240" t="s">
        <v>166</v>
      </c>
      <c r="H139" s="241">
        <v>10</v>
      </c>
      <c r="I139" s="242"/>
      <c r="J139" s="243">
        <f>ROUND(I139*H139,2)</f>
        <v>0</v>
      </c>
      <c r="K139" s="244"/>
      <c r="L139" s="44"/>
      <c r="M139" s="245" t="s">
        <v>1</v>
      </c>
      <c r="N139" s="246" t="s">
        <v>38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0.23499999999999999</v>
      </c>
      <c r="T139" s="248">
        <f>S139*H139</f>
        <v>2.3499999999999996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167</v>
      </c>
      <c r="AT139" s="249" t="s">
        <v>163</v>
      </c>
      <c r="AU139" s="249" t="s">
        <v>83</v>
      </c>
      <c r="AY139" s="17" t="s">
        <v>161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7" t="s">
        <v>81</v>
      </c>
      <c r="BK139" s="250">
        <f>ROUND(I139*H139,2)</f>
        <v>0</v>
      </c>
      <c r="BL139" s="17" t="s">
        <v>167</v>
      </c>
      <c r="BM139" s="249" t="s">
        <v>185</v>
      </c>
    </row>
    <row r="140" s="2" customFormat="1" ht="21.75" customHeight="1">
      <c r="A140" s="38"/>
      <c r="B140" s="39"/>
      <c r="C140" s="237" t="s">
        <v>186</v>
      </c>
      <c r="D140" s="237" t="s">
        <v>163</v>
      </c>
      <c r="E140" s="238" t="s">
        <v>187</v>
      </c>
      <c r="F140" s="239" t="s">
        <v>188</v>
      </c>
      <c r="G140" s="240" t="s">
        <v>166</v>
      </c>
      <c r="H140" s="241">
        <v>695</v>
      </c>
      <c r="I140" s="242"/>
      <c r="J140" s="243">
        <f>ROUND(I140*H140,2)</f>
        <v>0</v>
      </c>
      <c r="K140" s="244"/>
      <c r="L140" s="44"/>
      <c r="M140" s="245" t="s">
        <v>1</v>
      </c>
      <c r="N140" s="246" t="s">
        <v>38</v>
      </c>
      <c r="O140" s="91"/>
      <c r="P140" s="247">
        <f>O140*H140</f>
        <v>0</v>
      </c>
      <c r="Q140" s="247">
        <v>0</v>
      </c>
      <c r="R140" s="247">
        <f>Q140*H140</f>
        <v>0</v>
      </c>
      <c r="S140" s="247">
        <v>0.17000000000000001</v>
      </c>
      <c r="T140" s="248">
        <f>S140*H140</f>
        <v>118.15000000000001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9" t="s">
        <v>167</v>
      </c>
      <c r="AT140" s="249" t="s">
        <v>163</v>
      </c>
      <c r="AU140" s="249" t="s">
        <v>83</v>
      </c>
      <c r="AY140" s="17" t="s">
        <v>161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7" t="s">
        <v>81</v>
      </c>
      <c r="BK140" s="250">
        <f>ROUND(I140*H140,2)</f>
        <v>0</v>
      </c>
      <c r="BL140" s="17" t="s">
        <v>167</v>
      </c>
      <c r="BM140" s="249" t="s">
        <v>189</v>
      </c>
    </row>
    <row r="141" s="2" customFormat="1" ht="21.75" customHeight="1">
      <c r="A141" s="38"/>
      <c r="B141" s="39"/>
      <c r="C141" s="237" t="s">
        <v>190</v>
      </c>
      <c r="D141" s="237" t="s">
        <v>163</v>
      </c>
      <c r="E141" s="238" t="s">
        <v>191</v>
      </c>
      <c r="F141" s="239" t="s">
        <v>192</v>
      </c>
      <c r="G141" s="240" t="s">
        <v>166</v>
      </c>
      <c r="H141" s="241">
        <v>290</v>
      </c>
      <c r="I141" s="242"/>
      <c r="J141" s="243">
        <f>ROUND(I141*H141,2)</f>
        <v>0</v>
      </c>
      <c r="K141" s="244"/>
      <c r="L141" s="44"/>
      <c r="M141" s="245" t="s">
        <v>1</v>
      </c>
      <c r="N141" s="246" t="s">
        <v>38</v>
      </c>
      <c r="O141" s="91"/>
      <c r="P141" s="247">
        <f>O141*H141</f>
        <v>0</v>
      </c>
      <c r="Q141" s="247">
        <v>0</v>
      </c>
      <c r="R141" s="247">
        <f>Q141*H141</f>
        <v>0</v>
      </c>
      <c r="S141" s="247">
        <v>0.28999999999999998</v>
      </c>
      <c r="T141" s="248">
        <f>S141*H141</f>
        <v>84.099999999999994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9" t="s">
        <v>167</v>
      </c>
      <c r="AT141" s="249" t="s">
        <v>163</v>
      </c>
      <c r="AU141" s="249" t="s">
        <v>83</v>
      </c>
      <c r="AY141" s="17" t="s">
        <v>161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7" t="s">
        <v>81</v>
      </c>
      <c r="BK141" s="250">
        <f>ROUND(I141*H141,2)</f>
        <v>0</v>
      </c>
      <c r="BL141" s="17" t="s">
        <v>167</v>
      </c>
      <c r="BM141" s="249" t="s">
        <v>193</v>
      </c>
    </row>
    <row r="142" s="2" customFormat="1" ht="21.75" customHeight="1">
      <c r="A142" s="38"/>
      <c r="B142" s="39"/>
      <c r="C142" s="237" t="s">
        <v>194</v>
      </c>
      <c r="D142" s="237" t="s">
        <v>163</v>
      </c>
      <c r="E142" s="238" t="s">
        <v>195</v>
      </c>
      <c r="F142" s="239" t="s">
        <v>196</v>
      </c>
      <c r="G142" s="240" t="s">
        <v>166</v>
      </c>
      <c r="H142" s="241">
        <v>695</v>
      </c>
      <c r="I142" s="242"/>
      <c r="J142" s="243">
        <f>ROUND(I142*H142,2)</f>
        <v>0</v>
      </c>
      <c r="K142" s="244"/>
      <c r="L142" s="44"/>
      <c r="M142" s="245" t="s">
        <v>1</v>
      </c>
      <c r="N142" s="246" t="s">
        <v>38</v>
      </c>
      <c r="O142" s="91"/>
      <c r="P142" s="247">
        <f>O142*H142</f>
        <v>0</v>
      </c>
      <c r="Q142" s="247">
        <v>0</v>
      </c>
      <c r="R142" s="247">
        <f>Q142*H142</f>
        <v>0</v>
      </c>
      <c r="S142" s="247">
        <v>0.32500000000000001</v>
      </c>
      <c r="T142" s="248">
        <f>S142*H142</f>
        <v>225.875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167</v>
      </c>
      <c r="AT142" s="249" t="s">
        <v>163</v>
      </c>
      <c r="AU142" s="249" t="s">
        <v>83</v>
      </c>
      <c r="AY142" s="17" t="s">
        <v>161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7" t="s">
        <v>81</v>
      </c>
      <c r="BK142" s="250">
        <f>ROUND(I142*H142,2)</f>
        <v>0</v>
      </c>
      <c r="BL142" s="17" t="s">
        <v>167</v>
      </c>
      <c r="BM142" s="249" t="s">
        <v>197</v>
      </c>
    </row>
    <row r="143" s="2" customFormat="1" ht="21.75" customHeight="1">
      <c r="A143" s="38"/>
      <c r="B143" s="39"/>
      <c r="C143" s="237" t="s">
        <v>198</v>
      </c>
      <c r="D143" s="237" t="s">
        <v>163</v>
      </c>
      <c r="E143" s="238" t="s">
        <v>199</v>
      </c>
      <c r="F143" s="239" t="s">
        <v>200</v>
      </c>
      <c r="G143" s="240" t="s">
        <v>166</v>
      </c>
      <c r="H143" s="241">
        <v>695</v>
      </c>
      <c r="I143" s="242"/>
      <c r="J143" s="243">
        <f>ROUND(I143*H143,2)</f>
        <v>0</v>
      </c>
      <c r="K143" s="244"/>
      <c r="L143" s="44"/>
      <c r="M143" s="245" t="s">
        <v>1</v>
      </c>
      <c r="N143" s="246" t="s">
        <v>38</v>
      </c>
      <c r="O143" s="91"/>
      <c r="P143" s="247">
        <f>O143*H143</f>
        <v>0</v>
      </c>
      <c r="Q143" s="247">
        <v>0</v>
      </c>
      <c r="R143" s="247">
        <f>Q143*H143</f>
        <v>0</v>
      </c>
      <c r="S143" s="247">
        <v>0.22</v>
      </c>
      <c r="T143" s="248">
        <f>S143*H143</f>
        <v>152.90000000000001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9" t="s">
        <v>167</v>
      </c>
      <c r="AT143" s="249" t="s">
        <v>163</v>
      </c>
      <c r="AU143" s="249" t="s">
        <v>83</v>
      </c>
      <c r="AY143" s="17" t="s">
        <v>161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7" t="s">
        <v>81</v>
      </c>
      <c r="BK143" s="250">
        <f>ROUND(I143*H143,2)</f>
        <v>0</v>
      </c>
      <c r="BL143" s="17" t="s">
        <v>167</v>
      </c>
      <c r="BM143" s="249" t="s">
        <v>201</v>
      </c>
    </row>
    <row r="144" s="13" customFormat="1">
      <c r="A144" s="13"/>
      <c r="B144" s="251"/>
      <c r="C144" s="252"/>
      <c r="D144" s="253" t="s">
        <v>169</v>
      </c>
      <c r="E144" s="254" t="s">
        <v>1</v>
      </c>
      <c r="F144" s="255" t="s">
        <v>202</v>
      </c>
      <c r="G144" s="252"/>
      <c r="H144" s="256">
        <v>695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169</v>
      </c>
      <c r="AU144" s="262" t="s">
        <v>83</v>
      </c>
      <c r="AV144" s="13" t="s">
        <v>83</v>
      </c>
      <c r="AW144" s="13" t="s">
        <v>30</v>
      </c>
      <c r="AX144" s="13" t="s">
        <v>81</v>
      </c>
      <c r="AY144" s="262" t="s">
        <v>161</v>
      </c>
    </row>
    <row r="145" s="2" customFormat="1" ht="21.75" customHeight="1">
      <c r="A145" s="38"/>
      <c r="B145" s="39"/>
      <c r="C145" s="237" t="s">
        <v>203</v>
      </c>
      <c r="D145" s="237" t="s">
        <v>163</v>
      </c>
      <c r="E145" s="238" t="s">
        <v>204</v>
      </c>
      <c r="F145" s="239" t="s">
        <v>205</v>
      </c>
      <c r="G145" s="240" t="s">
        <v>166</v>
      </c>
      <c r="H145" s="241">
        <v>80</v>
      </c>
      <c r="I145" s="242"/>
      <c r="J145" s="243">
        <f>ROUND(I145*H145,2)</f>
        <v>0</v>
      </c>
      <c r="K145" s="244"/>
      <c r="L145" s="44"/>
      <c r="M145" s="245" t="s">
        <v>1</v>
      </c>
      <c r="N145" s="246" t="s">
        <v>38</v>
      </c>
      <c r="O145" s="91"/>
      <c r="P145" s="247">
        <f>O145*H145</f>
        <v>0</v>
      </c>
      <c r="Q145" s="247">
        <v>0</v>
      </c>
      <c r="R145" s="247">
        <f>Q145*H145</f>
        <v>0</v>
      </c>
      <c r="S145" s="247">
        <v>0.44</v>
      </c>
      <c r="T145" s="248">
        <f>S145*H145</f>
        <v>35.200000000000003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9" t="s">
        <v>167</v>
      </c>
      <c r="AT145" s="249" t="s">
        <v>163</v>
      </c>
      <c r="AU145" s="249" t="s">
        <v>83</v>
      </c>
      <c r="AY145" s="17" t="s">
        <v>161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7" t="s">
        <v>81</v>
      </c>
      <c r="BK145" s="250">
        <f>ROUND(I145*H145,2)</f>
        <v>0</v>
      </c>
      <c r="BL145" s="17" t="s">
        <v>167</v>
      </c>
      <c r="BM145" s="249" t="s">
        <v>206</v>
      </c>
    </row>
    <row r="146" s="13" customFormat="1">
      <c r="A146" s="13"/>
      <c r="B146" s="251"/>
      <c r="C146" s="252"/>
      <c r="D146" s="253" t="s">
        <v>169</v>
      </c>
      <c r="E146" s="254" t="s">
        <v>1</v>
      </c>
      <c r="F146" s="255" t="s">
        <v>207</v>
      </c>
      <c r="G146" s="252"/>
      <c r="H146" s="256">
        <v>80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169</v>
      </c>
      <c r="AU146" s="262" t="s">
        <v>83</v>
      </c>
      <c r="AV146" s="13" t="s">
        <v>83</v>
      </c>
      <c r="AW146" s="13" t="s">
        <v>30</v>
      </c>
      <c r="AX146" s="13" t="s">
        <v>81</v>
      </c>
      <c r="AY146" s="262" t="s">
        <v>161</v>
      </c>
    </row>
    <row r="147" s="2" customFormat="1" ht="21.75" customHeight="1">
      <c r="A147" s="38"/>
      <c r="B147" s="39"/>
      <c r="C147" s="237" t="s">
        <v>208</v>
      </c>
      <c r="D147" s="237" t="s">
        <v>163</v>
      </c>
      <c r="E147" s="238" t="s">
        <v>209</v>
      </c>
      <c r="F147" s="239" t="s">
        <v>210</v>
      </c>
      <c r="G147" s="240" t="s">
        <v>166</v>
      </c>
      <c r="H147" s="241">
        <v>48</v>
      </c>
      <c r="I147" s="242"/>
      <c r="J147" s="243">
        <f>ROUND(I147*H147,2)</f>
        <v>0</v>
      </c>
      <c r="K147" s="244"/>
      <c r="L147" s="44"/>
      <c r="M147" s="245" t="s">
        <v>1</v>
      </c>
      <c r="N147" s="246" t="s">
        <v>38</v>
      </c>
      <c r="O147" s="91"/>
      <c r="P147" s="247">
        <f>O147*H147</f>
        <v>0</v>
      </c>
      <c r="Q147" s="247">
        <v>0</v>
      </c>
      <c r="R147" s="247">
        <f>Q147*H147</f>
        <v>0</v>
      </c>
      <c r="S147" s="247">
        <v>0.625</v>
      </c>
      <c r="T147" s="248">
        <f>S147*H147</f>
        <v>30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9" t="s">
        <v>167</v>
      </c>
      <c r="AT147" s="249" t="s">
        <v>163</v>
      </c>
      <c r="AU147" s="249" t="s">
        <v>83</v>
      </c>
      <c r="AY147" s="17" t="s">
        <v>161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7" t="s">
        <v>81</v>
      </c>
      <c r="BK147" s="250">
        <f>ROUND(I147*H147,2)</f>
        <v>0</v>
      </c>
      <c r="BL147" s="17" t="s">
        <v>167</v>
      </c>
      <c r="BM147" s="249" t="s">
        <v>211</v>
      </c>
    </row>
    <row r="148" s="13" customFormat="1">
      <c r="A148" s="13"/>
      <c r="B148" s="251"/>
      <c r="C148" s="252"/>
      <c r="D148" s="253" t="s">
        <v>169</v>
      </c>
      <c r="E148" s="254" t="s">
        <v>1</v>
      </c>
      <c r="F148" s="255" t="s">
        <v>212</v>
      </c>
      <c r="G148" s="252"/>
      <c r="H148" s="256">
        <v>48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169</v>
      </c>
      <c r="AU148" s="262" t="s">
        <v>83</v>
      </c>
      <c r="AV148" s="13" t="s">
        <v>83</v>
      </c>
      <c r="AW148" s="13" t="s">
        <v>30</v>
      </c>
      <c r="AX148" s="13" t="s">
        <v>81</v>
      </c>
      <c r="AY148" s="262" t="s">
        <v>161</v>
      </c>
    </row>
    <row r="149" s="2" customFormat="1" ht="21.75" customHeight="1">
      <c r="A149" s="38"/>
      <c r="B149" s="39"/>
      <c r="C149" s="237" t="s">
        <v>213</v>
      </c>
      <c r="D149" s="237" t="s">
        <v>163</v>
      </c>
      <c r="E149" s="238" t="s">
        <v>214</v>
      </c>
      <c r="F149" s="239" t="s">
        <v>215</v>
      </c>
      <c r="G149" s="240" t="s">
        <v>166</v>
      </c>
      <c r="H149" s="241">
        <v>80</v>
      </c>
      <c r="I149" s="242"/>
      <c r="J149" s="243">
        <f>ROUND(I149*H149,2)</f>
        <v>0</v>
      </c>
      <c r="K149" s="244"/>
      <c r="L149" s="44"/>
      <c r="M149" s="245" t="s">
        <v>1</v>
      </c>
      <c r="N149" s="246" t="s">
        <v>38</v>
      </c>
      <c r="O149" s="91"/>
      <c r="P149" s="247">
        <f>O149*H149</f>
        <v>0</v>
      </c>
      <c r="Q149" s="247">
        <v>9.0000000000000006E-05</v>
      </c>
      <c r="R149" s="247">
        <f>Q149*H149</f>
        <v>0.0072000000000000007</v>
      </c>
      <c r="S149" s="247">
        <v>0.25600000000000001</v>
      </c>
      <c r="T149" s="248">
        <f>S149*H149</f>
        <v>20.48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9" t="s">
        <v>167</v>
      </c>
      <c r="AT149" s="249" t="s">
        <v>163</v>
      </c>
      <c r="AU149" s="249" t="s">
        <v>83</v>
      </c>
      <c r="AY149" s="17" t="s">
        <v>161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7" t="s">
        <v>81</v>
      </c>
      <c r="BK149" s="250">
        <f>ROUND(I149*H149,2)</f>
        <v>0</v>
      </c>
      <c r="BL149" s="17" t="s">
        <v>167</v>
      </c>
      <c r="BM149" s="249" t="s">
        <v>216</v>
      </c>
    </row>
    <row r="150" s="13" customFormat="1">
      <c r="A150" s="13"/>
      <c r="B150" s="251"/>
      <c r="C150" s="252"/>
      <c r="D150" s="253" t="s">
        <v>169</v>
      </c>
      <c r="E150" s="254" t="s">
        <v>1</v>
      </c>
      <c r="F150" s="255" t="s">
        <v>207</v>
      </c>
      <c r="G150" s="252"/>
      <c r="H150" s="256">
        <v>80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169</v>
      </c>
      <c r="AU150" s="262" t="s">
        <v>83</v>
      </c>
      <c r="AV150" s="13" t="s">
        <v>83</v>
      </c>
      <c r="AW150" s="13" t="s">
        <v>30</v>
      </c>
      <c r="AX150" s="13" t="s">
        <v>81</v>
      </c>
      <c r="AY150" s="262" t="s">
        <v>161</v>
      </c>
    </row>
    <row r="151" s="2" customFormat="1" ht="16.5" customHeight="1">
      <c r="A151" s="38"/>
      <c r="B151" s="39"/>
      <c r="C151" s="237" t="s">
        <v>217</v>
      </c>
      <c r="D151" s="237" t="s">
        <v>163</v>
      </c>
      <c r="E151" s="238" t="s">
        <v>218</v>
      </c>
      <c r="F151" s="239" t="s">
        <v>219</v>
      </c>
      <c r="G151" s="240" t="s">
        <v>220</v>
      </c>
      <c r="H151" s="241">
        <v>16</v>
      </c>
      <c r="I151" s="242"/>
      <c r="J151" s="243">
        <f>ROUND(I151*H151,2)</f>
        <v>0</v>
      </c>
      <c r="K151" s="244"/>
      <c r="L151" s="44"/>
      <c r="M151" s="245" t="s">
        <v>1</v>
      </c>
      <c r="N151" s="246" t="s">
        <v>38</v>
      </c>
      <c r="O151" s="91"/>
      <c r="P151" s="247">
        <f>O151*H151</f>
        <v>0</v>
      </c>
      <c r="Q151" s="247">
        <v>0</v>
      </c>
      <c r="R151" s="247">
        <f>Q151*H151</f>
        <v>0</v>
      </c>
      <c r="S151" s="247">
        <v>0.28999999999999998</v>
      </c>
      <c r="T151" s="248">
        <f>S151*H151</f>
        <v>4.6399999999999997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9" t="s">
        <v>167</v>
      </c>
      <c r="AT151" s="249" t="s">
        <v>163</v>
      </c>
      <c r="AU151" s="249" t="s">
        <v>83</v>
      </c>
      <c r="AY151" s="17" t="s">
        <v>161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7" t="s">
        <v>81</v>
      </c>
      <c r="BK151" s="250">
        <f>ROUND(I151*H151,2)</f>
        <v>0</v>
      </c>
      <c r="BL151" s="17" t="s">
        <v>167</v>
      </c>
      <c r="BM151" s="249" t="s">
        <v>221</v>
      </c>
    </row>
    <row r="152" s="2" customFormat="1" ht="16.5" customHeight="1">
      <c r="A152" s="38"/>
      <c r="B152" s="39"/>
      <c r="C152" s="237" t="s">
        <v>222</v>
      </c>
      <c r="D152" s="237" t="s">
        <v>163</v>
      </c>
      <c r="E152" s="238" t="s">
        <v>223</v>
      </c>
      <c r="F152" s="239" t="s">
        <v>224</v>
      </c>
      <c r="G152" s="240" t="s">
        <v>220</v>
      </c>
      <c r="H152" s="241">
        <v>61</v>
      </c>
      <c r="I152" s="242"/>
      <c r="J152" s="243">
        <f>ROUND(I152*H152,2)</f>
        <v>0</v>
      </c>
      <c r="K152" s="244"/>
      <c r="L152" s="44"/>
      <c r="M152" s="245" t="s">
        <v>1</v>
      </c>
      <c r="N152" s="246" t="s">
        <v>38</v>
      </c>
      <c r="O152" s="91"/>
      <c r="P152" s="247">
        <f>O152*H152</f>
        <v>0</v>
      </c>
      <c r="Q152" s="247">
        <v>0</v>
      </c>
      <c r="R152" s="247">
        <f>Q152*H152</f>
        <v>0</v>
      </c>
      <c r="S152" s="247">
        <v>0.20499999999999999</v>
      </c>
      <c r="T152" s="248">
        <f>S152*H152</f>
        <v>12.504999999999999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9" t="s">
        <v>167</v>
      </c>
      <c r="AT152" s="249" t="s">
        <v>163</v>
      </c>
      <c r="AU152" s="249" t="s">
        <v>83</v>
      </c>
      <c r="AY152" s="17" t="s">
        <v>161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7" t="s">
        <v>81</v>
      </c>
      <c r="BK152" s="250">
        <f>ROUND(I152*H152,2)</f>
        <v>0</v>
      </c>
      <c r="BL152" s="17" t="s">
        <v>167</v>
      </c>
      <c r="BM152" s="249" t="s">
        <v>225</v>
      </c>
    </row>
    <row r="153" s="13" customFormat="1">
      <c r="A153" s="13"/>
      <c r="B153" s="251"/>
      <c r="C153" s="252"/>
      <c r="D153" s="253" t="s">
        <v>169</v>
      </c>
      <c r="E153" s="254" t="s">
        <v>1</v>
      </c>
      <c r="F153" s="255" t="s">
        <v>226</v>
      </c>
      <c r="G153" s="252"/>
      <c r="H153" s="256">
        <v>61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169</v>
      </c>
      <c r="AU153" s="262" t="s">
        <v>83</v>
      </c>
      <c r="AV153" s="13" t="s">
        <v>83</v>
      </c>
      <c r="AW153" s="13" t="s">
        <v>30</v>
      </c>
      <c r="AX153" s="13" t="s">
        <v>81</v>
      </c>
      <c r="AY153" s="262" t="s">
        <v>161</v>
      </c>
    </row>
    <row r="154" s="2" customFormat="1" ht="16.5" customHeight="1">
      <c r="A154" s="38"/>
      <c r="B154" s="39"/>
      <c r="C154" s="237" t="s">
        <v>8</v>
      </c>
      <c r="D154" s="237" t="s">
        <v>163</v>
      </c>
      <c r="E154" s="238" t="s">
        <v>227</v>
      </c>
      <c r="F154" s="239" t="s">
        <v>228</v>
      </c>
      <c r="G154" s="240" t="s">
        <v>220</v>
      </c>
      <c r="H154" s="241">
        <v>270</v>
      </c>
      <c r="I154" s="242"/>
      <c r="J154" s="243">
        <f>ROUND(I154*H154,2)</f>
        <v>0</v>
      </c>
      <c r="K154" s="244"/>
      <c r="L154" s="44"/>
      <c r="M154" s="245" t="s">
        <v>1</v>
      </c>
      <c r="N154" s="246" t="s">
        <v>38</v>
      </c>
      <c r="O154" s="91"/>
      <c r="P154" s="247">
        <f>O154*H154</f>
        <v>0</v>
      </c>
      <c r="Q154" s="247">
        <v>0</v>
      </c>
      <c r="R154" s="247">
        <f>Q154*H154</f>
        <v>0</v>
      </c>
      <c r="S154" s="247">
        <v>0.11500000000000001</v>
      </c>
      <c r="T154" s="248">
        <f>S154*H154</f>
        <v>31.050000000000001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9" t="s">
        <v>167</v>
      </c>
      <c r="AT154" s="249" t="s">
        <v>163</v>
      </c>
      <c r="AU154" s="249" t="s">
        <v>83</v>
      </c>
      <c r="AY154" s="17" t="s">
        <v>161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7" t="s">
        <v>81</v>
      </c>
      <c r="BK154" s="250">
        <f>ROUND(I154*H154,2)</f>
        <v>0</v>
      </c>
      <c r="BL154" s="17" t="s">
        <v>167</v>
      </c>
      <c r="BM154" s="249" t="s">
        <v>229</v>
      </c>
    </row>
    <row r="155" s="13" customFormat="1">
      <c r="A155" s="13"/>
      <c r="B155" s="251"/>
      <c r="C155" s="252"/>
      <c r="D155" s="253" t="s">
        <v>169</v>
      </c>
      <c r="E155" s="254" t="s">
        <v>1</v>
      </c>
      <c r="F155" s="255" t="s">
        <v>230</v>
      </c>
      <c r="G155" s="252"/>
      <c r="H155" s="256">
        <v>270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169</v>
      </c>
      <c r="AU155" s="262" t="s">
        <v>83</v>
      </c>
      <c r="AV155" s="13" t="s">
        <v>83</v>
      </c>
      <c r="AW155" s="13" t="s">
        <v>30</v>
      </c>
      <c r="AX155" s="13" t="s">
        <v>81</v>
      </c>
      <c r="AY155" s="262" t="s">
        <v>161</v>
      </c>
    </row>
    <row r="156" s="2" customFormat="1" ht="16.5" customHeight="1">
      <c r="A156" s="38"/>
      <c r="B156" s="39"/>
      <c r="C156" s="237" t="s">
        <v>231</v>
      </c>
      <c r="D156" s="237" t="s">
        <v>163</v>
      </c>
      <c r="E156" s="238" t="s">
        <v>232</v>
      </c>
      <c r="F156" s="239" t="s">
        <v>233</v>
      </c>
      <c r="G156" s="240" t="s">
        <v>220</v>
      </c>
      <c r="H156" s="241">
        <v>20</v>
      </c>
      <c r="I156" s="242"/>
      <c r="J156" s="243">
        <f>ROUND(I156*H156,2)</f>
        <v>0</v>
      </c>
      <c r="K156" s="244"/>
      <c r="L156" s="44"/>
      <c r="M156" s="245" t="s">
        <v>1</v>
      </c>
      <c r="N156" s="246" t="s">
        <v>38</v>
      </c>
      <c r="O156" s="91"/>
      <c r="P156" s="247">
        <f>O156*H156</f>
        <v>0</v>
      </c>
      <c r="Q156" s="247">
        <v>0</v>
      </c>
      <c r="R156" s="247">
        <f>Q156*H156</f>
        <v>0</v>
      </c>
      <c r="S156" s="247">
        <v>0.040000000000000001</v>
      </c>
      <c r="T156" s="248">
        <f>S156*H156</f>
        <v>0.80000000000000004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9" t="s">
        <v>167</v>
      </c>
      <c r="AT156" s="249" t="s">
        <v>163</v>
      </c>
      <c r="AU156" s="249" t="s">
        <v>83</v>
      </c>
      <c r="AY156" s="17" t="s">
        <v>161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7" t="s">
        <v>81</v>
      </c>
      <c r="BK156" s="250">
        <f>ROUND(I156*H156,2)</f>
        <v>0</v>
      </c>
      <c r="BL156" s="17" t="s">
        <v>167</v>
      </c>
      <c r="BM156" s="249" t="s">
        <v>234</v>
      </c>
    </row>
    <row r="157" s="13" customFormat="1">
      <c r="A157" s="13"/>
      <c r="B157" s="251"/>
      <c r="C157" s="252"/>
      <c r="D157" s="253" t="s">
        <v>169</v>
      </c>
      <c r="E157" s="254" t="s">
        <v>1</v>
      </c>
      <c r="F157" s="255" t="s">
        <v>235</v>
      </c>
      <c r="G157" s="252"/>
      <c r="H157" s="256">
        <v>20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169</v>
      </c>
      <c r="AU157" s="262" t="s">
        <v>83</v>
      </c>
      <c r="AV157" s="13" t="s">
        <v>83</v>
      </c>
      <c r="AW157" s="13" t="s">
        <v>30</v>
      </c>
      <c r="AX157" s="13" t="s">
        <v>81</v>
      </c>
      <c r="AY157" s="262" t="s">
        <v>161</v>
      </c>
    </row>
    <row r="158" s="2" customFormat="1" ht="33" customHeight="1">
      <c r="A158" s="38"/>
      <c r="B158" s="39"/>
      <c r="C158" s="237" t="s">
        <v>236</v>
      </c>
      <c r="D158" s="237" t="s">
        <v>163</v>
      </c>
      <c r="E158" s="238" t="s">
        <v>237</v>
      </c>
      <c r="F158" s="239" t="s">
        <v>238</v>
      </c>
      <c r="G158" s="240" t="s">
        <v>239</v>
      </c>
      <c r="H158" s="241">
        <v>490.89999999999998</v>
      </c>
      <c r="I158" s="242"/>
      <c r="J158" s="243">
        <f>ROUND(I158*H158,2)</f>
        <v>0</v>
      </c>
      <c r="K158" s="244"/>
      <c r="L158" s="44"/>
      <c r="M158" s="245" t="s">
        <v>1</v>
      </c>
      <c r="N158" s="246" t="s">
        <v>38</v>
      </c>
      <c r="O158" s="91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9" t="s">
        <v>167</v>
      </c>
      <c r="AT158" s="249" t="s">
        <v>163</v>
      </c>
      <c r="AU158" s="249" t="s">
        <v>83</v>
      </c>
      <c r="AY158" s="17" t="s">
        <v>161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7" t="s">
        <v>81</v>
      </c>
      <c r="BK158" s="250">
        <f>ROUND(I158*H158,2)</f>
        <v>0</v>
      </c>
      <c r="BL158" s="17" t="s">
        <v>167</v>
      </c>
      <c r="BM158" s="249" t="s">
        <v>240</v>
      </c>
    </row>
    <row r="159" s="13" customFormat="1">
      <c r="A159" s="13"/>
      <c r="B159" s="251"/>
      <c r="C159" s="252"/>
      <c r="D159" s="253" t="s">
        <v>169</v>
      </c>
      <c r="E159" s="254" t="s">
        <v>113</v>
      </c>
      <c r="F159" s="255" t="s">
        <v>241</v>
      </c>
      <c r="G159" s="252"/>
      <c r="H159" s="256">
        <v>490.89999999999998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169</v>
      </c>
      <c r="AU159" s="262" t="s">
        <v>83</v>
      </c>
      <c r="AV159" s="13" t="s">
        <v>83</v>
      </c>
      <c r="AW159" s="13" t="s">
        <v>30</v>
      </c>
      <c r="AX159" s="13" t="s">
        <v>81</v>
      </c>
      <c r="AY159" s="262" t="s">
        <v>161</v>
      </c>
    </row>
    <row r="160" s="2" customFormat="1" ht="21.75" customHeight="1">
      <c r="A160" s="38"/>
      <c r="B160" s="39"/>
      <c r="C160" s="237" t="s">
        <v>242</v>
      </c>
      <c r="D160" s="237" t="s">
        <v>163</v>
      </c>
      <c r="E160" s="238" t="s">
        <v>243</v>
      </c>
      <c r="F160" s="239" t="s">
        <v>244</v>
      </c>
      <c r="G160" s="240" t="s">
        <v>239</v>
      </c>
      <c r="H160" s="241">
        <v>48.5</v>
      </c>
      <c r="I160" s="242"/>
      <c r="J160" s="243">
        <f>ROUND(I160*H160,2)</f>
        <v>0</v>
      </c>
      <c r="K160" s="244"/>
      <c r="L160" s="44"/>
      <c r="M160" s="245" t="s">
        <v>1</v>
      </c>
      <c r="N160" s="246" t="s">
        <v>38</v>
      </c>
      <c r="O160" s="91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9" t="s">
        <v>167</v>
      </c>
      <c r="AT160" s="249" t="s">
        <v>163</v>
      </c>
      <c r="AU160" s="249" t="s">
        <v>83</v>
      </c>
      <c r="AY160" s="17" t="s">
        <v>161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7" t="s">
        <v>81</v>
      </c>
      <c r="BK160" s="250">
        <f>ROUND(I160*H160,2)</f>
        <v>0</v>
      </c>
      <c r="BL160" s="17" t="s">
        <v>167</v>
      </c>
      <c r="BM160" s="249" t="s">
        <v>245</v>
      </c>
    </row>
    <row r="161" s="13" customFormat="1">
      <c r="A161" s="13"/>
      <c r="B161" s="251"/>
      <c r="C161" s="252"/>
      <c r="D161" s="253" t="s">
        <v>169</v>
      </c>
      <c r="E161" s="254" t="s">
        <v>103</v>
      </c>
      <c r="F161" s="255" t="s">
        <v>246</v>
      </c>
      <c r="G161" s="252"/>
      <c r="H161" s="256">
        <v>48.5</v>
      </c>
      <c r="I161" s="257"/>
      <c r="J161" s="252"/>
      <c r="K161" s="252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169</v>
      </c>
      <c r="AU161" s="262" t="s">
        <v>83</v>
      </c>
      <c r="AV161" s="13" t="s">
        <v>83</v>
      </c>
      <c r="AW161" s="13" t="s">
        <v>30</v>
      </c>
      <c r="AX161" s="13" t="s">
        <v>81</v>
      </c>
      <c r="AY161" s="262" t="s">
        <v>161</v>
      </c>
    </row>
    <row r="162" s="2" customFormat="1" ht="21.75" customHeight="1">
      <c r="A162" s="38"/>
      <c r="B162" s="39"/>
      <c r="C162" s="237" t="s">
        <v>247</v>
      </c>
      <c r="D162" s="237" t="s">
        <v>163</v>
      </c>
      <c r="E162" s="238" t="s">
        <v>248</v>
      </c>
      <c r="F162" s="239" t="s">
        <v>249</v>
      </c>
      <c r="G162" s="240" t="s">
        <v>173</v>
      </c>
      <c r="H162" s="241">
        <v>8</v>
      </c>
      <c r="I162" s="242"/>
      <c r="J162" s="243">
        <f>ROUND(I162*H162,2)</f>
        <v>0</v>
      </c>
      <c r="K162" s="244"/>
      <c r="L162" s="44"/>
      <c r="M162" s="245" t="s">
        <v>1</v>
      </c>
      <c r="N162" s="246" t="s">
        <v>38</v>
      </c>
      <c r="O162" s="91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9" t="s">
        <v>167</v>
      </c>
      <c r="AT162" s="249" t="s">
        <v>163</v>
      </c>
      <c r="AU162" s="249" t="s">
        <v>83</v>
      </c>
      <c r="AY162" s="17" t="s">
        <v>161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7" t="s">
        <v>81</v>
      </c>
      <c r="BK162" s="250">
        <f>ROUND(I162*H162,2)</f>
        <v>0</v>
      </c>
      <c r="BL162" s="17" t="s">
        <v>167</v>
      </c>
      <c r="BM162" s="249" t="s">
        <v>250</v>
      </c>
    </row>
    <row r="163" s="2" customFormat="1" ht="21.75" customHeight="1">
      <c r="A163" s="38"/>
      <c r="B163" s="39"/>
      <c r="C163" s="237" t="s">
        <v>251</v>
      </c>
      <c r="D163" s="237" t="s">
        <v>163</v>
      </c>
      <c r="E163" s="238" t="s">
        <v>252</v>
      </c>
      <c r="F163" s="239" t="s">
        <v>253</v>
      </c>
      <c r="G163" s="240" t="s">
        <v>173</v>
      </c>
      <c r="H163" s="241">
        <v>8</v>
      </c>
      <c r="I163" s="242"/>
      <c r="J163" s="243">
        <f>ROUND(I163*H163,2)</f>
        <v>0</v>
      </c>
      <c r="K163" s="244"/>
      <c r="L163" s="44"/>
      <c r="M163" s="245" t="s">
        <v>1</v>
      </c>
      <c r="N163" s="246" t="s">
        <v>38</v>
      </c>
      <c r="O163" s="91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9" t="s">
        <v>167</v>
      </c>
      <c r="AT163" s="249" t="s">
        <v>163</v>
      </c>
      <c r="AU163" s="249" t="s">
        <v>83</v>
      </c>
      <c r="AY163" s="17" t="s">
        <v>161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7" t="s">
        <v>81</v>
      </c>
      <c r="BK163" s="250">
        <f>ROUND(I163*H163,2)</f>
        <v>0</v>
      </c>
      <c r="BL163" s="17" t="s">
        <v>167</v>
      </c>
      <c r="BM163" s="249" t="s">
        <v>254</v>
      </c>
    </row>
    <row r="164" s="2" customFormat="1" ht="16.5" customHeight="1">
      <c r="A164" s="38"/>
      <c r="B164" s="39"/>
      <c r="C164" s="237" t="s">
        <v>7</v>
      </c>
      <c r="D164" s="237" t="s">
        <v>163</v>
      </c>
      <c r="E164" s="238" t="s">
        <v>255</v>
      </c>
      <c r="F164" s="239" t="s">
        <v>256</v>
      </c>
      <c r="G164" s="240" t="s">
        <v>173</v>
      </c>
      <c r="H164" s="241">
        <v>8</v>
      </c>
      <c r="I164" s="242"/>
      <c r="J164" s="243">
        <f>ROUND(I164*H164,2)</f>
        <v>0</v>
      </c>
      <c r="K164" s="244"/>
      <c r="L164" s="44"/>
      <c r="M164" s="245" t="s">
        <v>1</v>
      </c>
      <c r="N164" s="246" t="s">
        <v>38</v>
      </c>
      <c r="O164" s="91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9" t="s">
        <v>167</v>
      </c>
      <c r="AT164" s="249" t="s">
        <v>163</v>
      </c>
      <c r="AU164" s="249" t="s">
        <v>83</v>
      </c>
      <c r="AY164" s="17" t="s">
        <v>161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7" t="s">
        <v>81</v>
      </c>
      <c r="BK164" s="250">
        <f>ROUND(I164*H164,2)</f>
        <v>0</v>
      </c>
      <c r="BL164" s="17" t="s">
        <v>167</v>
      </c>
      <c r="BM164" s="249" t="s">
        <v>257</v>
      </c>
    </row>
    <row r="165" s="2" customFormat="1" ht="21.75" customHeight="1">
      <c r="A165" s="38"/>
      <c r="B165" s="39"/>
      <c r="C165" s="237" t="s">
        <v>258</v>
      </c>
      <c r="D165" s="237" t="s">
        <v>163</v>
      </c>
      <c r="E165" s="238" t="s">
        <v>259</v>
      </c>
      <c r="F165" s="239" t="s">
        <v>260</v>
      </c>
      <c r="G165" s="240" t="s">
        <v>166</v>
      </c>
      <c r="H165" s="241">
        <v>185</v>
      </c>
      <c r="I165" s="242"/>
      <c r="J165" s="243">
        <f>ROUND(I165*H165,2)</f>
        <v>0</v>
      </c>
      <c r="K165" s="244"/>
      <c r="L165" s="44"/>
      <c r="M165" s="245" t="s">
        <v>1</v>
      </c>
      <c r="N165" s="246" t="s">
        <v>38</v>
      </c>
      <c r="O165" s="91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9" t="s">
        <v>167</v>
      </c>
      <c r="AT165" s="249" t="s">
        <v>163</v>
      </c>
      <c r="AU165" s="249" t="s">
        <v>83</v>
      </c>
      <c r="AY165" s="17" t="s">
        <v>161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7" t="s">
        <v>81</v>
      </c>
      <c r="BK165" s="250">
        <f>ROUND(I165*H165,2)</f>
        <v>0</v>
      </c>
      <c r="BL165" s="17" t="s">
        <v>167</v>
      </c>
      <c r="BM165" s="249" t="s">
        <v>261</v>
      </c>
    </row>
    <row r="166" s="2" customFormat="1" ht="21.75" customHeight="1">
      <c r="A166" s="38"/>
      <c r="B166" s="39"/>
      <c r="C166" s="237" t="s">
        <v>262</v>
      </c>
      <c r="D166" s="237" t="s">
        <v>163</v>
      </c>
      <c r="E166" s="238" t="s">
        <v>263</v>
      </c>
      <c r="F166" s="239" t="s">
        <v>264</v>
      </c>
      <c r="G166" s="240" t="s">
        <v>173</v>
      </c>
      <c r="H166" s="241">
        <v>72</v>
      </c>
      <c r="I166" s="242"/>
      <c r="J166" s="243">
        <f>ROUND(I166*H166,2)</f>
        <v>0</v>
      </c>
      <c r="K166" s="244"/>
      <c r="L166" s="44"/>
      <c r="M166" s="245" t="s">
        <v>1</v>
      </c>
      <c r="N166" s="246" t="s">
        <v>38</v>
      </c>
      <c r="O166" s="91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9" t="s">
        <v>167</v>
      </c>
      <c r="AT166" s="249" t="s">
        <v>163</v>
      </c>
      <c r="AU166" s="249" t="s">
        <v>83</v>
      </c>
      <c r="AY166" s="17" t="s">
        <v>161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7" t="s">
        <v>81</v>
      </c>
      <c r="BK166" s="250">
        <f>ROUND(I166*H166,2)</f>
        <v>0</v>
      </c>
      <c r="BL166" s="17" t="s">
        <v>167</v>
      </c>
      <c r="BM166" s="249" t="s">
        <v>265</v>
      </c>
    </row>
    <row r="167" s="13" customFormat="1">
      <c r="A167" s="13"/>
      <c r="B167" s="251"/>
      <c r="C167" s="252"/>
      <c r="D167" s="253" t="s">
        <v>169</v>
      </c>
      <c r="E167" s="252"/>
      <c r="F167" s="255" t="s">
        <v>266</v>
      </c>
      <c r="G167" s="252"/>
      <c r="H167" s="256">
        <v>72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169</v>
      </c>
      <c r="AU167" s="262" t="s">
        <v>83</v>
      </c>
      <c r="AV167" s="13" t="s">
        <v>83</v>
      </c>
      <c r="AW167" s="13" t="s">
        <v>4</v>
      </c>
      <c r="AX167" s="13" t="s">
        <v>81</v>
      </c>
      <c r="AY167" s="262" t="s">
        <v>161</v>
      </c>
    </row>
    <row r="168" s="2" customFormat="1" ht="21.75" customHeight="1">
      <c r="A168" s="38"/>
      <c r="B168" s="39"/>
      <c r="C168" s="237" t="s">
        <v>267</v>
      </c>
      <c r="D168" s="237" t="s">
        <v>163</v>
      </c>
      <c r="E168" s="238" t="s">
        <v>268</v>
      </c>
      <c r="F168" s="239" t="s">
        <v>269</v>
      </c>
      <c r="G168" s="240" t="s">
        <v>173</v>
      </c>
      <c r="H168" s="241">
        <v>72</v>
      </c>
      <c r="I168" s="242"/>
      <c r="J168" s="243">
        <f>ROUND(I168*H168,2)</f>
        <v>0</v>
      </c>
      <c r="K168" s="244"/>
      <c r="L168" s="44"/>
      <c r="M168" s="245" t="s">
        <v>1</v>
      </c>
      <c r="N168" s="246" t="s">
        <v>38</v>
      </c>
      <c r="O168" s="91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9" t="s">
        <v>167</v>
      </c>
      <c r="AT168" s="249" t="s">
        <v>163</v>
      </c>
      <c r="AU168" s="249" t="s">
        <v>83</v>
      </c>
      <c r="AY168" s="17" t="s">
        <v>161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7" t="s">
        <v>81</v>
      </c>
      <c r="BK168" s="250">
        <f>ROUND(I168*H168,2)</f>
        <v>0</v>
      </c>
      <c r="BL168" s="17" t="s">
        <v>167</v>
      </c>
      <c r="BM168" s="249" t="s">
        <v>270</v>
      </c>
    </row>
    <row r="169" s="13" customFormat="1">
      <c r="A169" s="13"/>
      <c r="B169" s="251"/>
      <c r="C169" s="252"/>
      <c r="D169" s="253" t="s">
        <v>169</v>
      </c>
      <c r="E169" s="252"/>
      <c r="F169" s="255" t="s">
        <v>266</v>
      </c>
      <c r="G169" s="252"/>
      <c r="H169" s="256">
        <v>72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169</v>
      </c>
      <c r="AU169" s="262" t="s">
        <v>83</v>
      </c>
      <c r="AV169" s="13" t="s">
        <v>83</v>
      </c>
      <c r="AW169" s="13" t="s">
        <v>4</v>
      </c>
      <c r="AX169" s="13" t="s">
        <v>81</v>
      </c>
      <c r="AY169" s="262" t="s">
        <v>161</v>
      </c>
    </row>
    <row r="170" s="2" customFormat="1" ht="21.75" customHeight="1">
      <c r="A170" s="38"/>
      <c r="B170" s="39"/>
      <c r="C170" s="237" t="s">
        <v>271</v>
      </c>
      <c r="D170" s="237" t="s">
        <v>163</v>
      </c>
      <c r="E170" s="238" t="s">
        <v>272</v>
      </c>
      <c r="F170" s="239" t="s">
        <v>273</v>
      </c>
      <c r="G170" s="240" t="s">
        <v>173</v>
      </c>
      <c r="H170" s="241">
        <v>72</v>
      </c>
      <c r="I170" s="242"/>
      <c r="J170" s="243">
        <f>ROUND(I170*H170,2)</f>
        <v>0</v>
      </c>
      <c r="K170" s="244"/>
      <c r="L170" s="44"/>
      <c r="M170" s="245" t="s">
        <v>1</v>
      </c>
      <c r="N170" s="246" t="s">
        <v>38</v>
      </c>
      <c r="O170" s="91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9" t="s">
        <v>167</v>
      </c>
      <c r="AT170" s="249" t="s">
        <v>163</v>
      </c>
      <c r="AU170" s="249" t="s">
        <v>83</v>
      </c>
      <c r="AY170" s="17" t="s">
        <v>161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7" t="s">
        <v>81</v>
      </c>
      <c r="BK170" s="250">
        <f>ROUND(I170*H170,2)</f>
        <v>0</v>
      </c>
      <c r="BL170" s="17" t="s">
        <v>167</v>
      </c>
      <c r="BM170" s="249" t="s">
        <v>274</v>
      </c>
    </row>
    <row r="171" s="13" customFormat="1">
      <c r="A171" s="13"/>
      <c r="B171" s="251"/>
      <c r="C171" s="252"/>
      <c r="D171" s="253" t="s">
        <v>169</v>
      </c>
      <c r="E171" s="252"/>
      <c r="F171" s="255" t="s">
        <v>266</v>
      </c>
      <c r="G171" s="252"/>
      <c r="H171" s="256">
        <v>72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169</v>
      </c>
      <c r="AU171" s="262" t="s">
        <v>83</v>
      </c>
      <c r="AV171" s="13" t="s">
        <v>83</v>
      </c>
      <c r="AW171" s="13" t="s">
        <v>4</v>
      </c>
      <c r="AX171" s="13" t="s">
        <v>81</v>
      </c>
      <c r="AY171" s="262" t="s">
        <v>161</v>
      </c>
    </row>
    <row r="172" s="2" customFormat="1" ht="21.75" customHeight="1">
      <c r="A172" s="38"/>
      <c r="B172" s="39"/>
      <c r="C172" s="237" t="s">
        <v>275</v>
      </c>
      <c r="D172" s="237" t="s">
        <v>163</v>
      </c>
      <c r="E172" s="238" t="s">
        <v>276</v>
      </c>
      <c r="F172" s="239" t="s">
        <v>277</v>
      </c>
      <c r="G172" s="240" t="s">
        <v>166</v>
      </c>
      <c r="H172" s="241">
        <v>925</v>
      </c>
      <c r="I172" s="242"/>
      <c r="J172" s="243">
        <f>ROUND(I172*H172,2)</f>
        <v>0</v>
      </c>
      <c r="K172" s="244"/>
      <c r="L172" s="44"/>
      <c r="M172" s="245" t="s">
        <v>1</v>
      </c>
      <c r="N172" s="246" t="s">
        <v>38</v>
      </c>
      <c r="O172" s="91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9" t="s">
        <v>167</v>
      </c>
      <c r="AT172" s="249" t="s">
        <v>163</v>
      </c>
      <c r="AU172" s="249" t="s">
        <v>83</v>
      </c>
      <c r="AY172" s="17" t="s">
        <v>161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7" t="s">
        <v>81</v>
      </c>
      <c r="BK172" s="250">
        <f>ROUND(I172*H172,2)</f>
        <v>0</v>
      </c>
      <c r="BL172" s="17" t="s">
        <v>167</v>
      </c>
      <c r="BM172" s="249" t="s">
        <v>278</v>
      </c>
    </row>
    <row r="173" s="13" customFormat="1">
      <c r="A173" s="13"/>
      <c r="B173" s="251"/>
      <c r="C173" s="252"/>
      <c r="D173" s="253" t="s">
        <v>169</v>
      </c>
      <c r="E173" s="252"/>
      <c r="F173" s="255" t="s">
        <v>279</v>
      </c>
      <c r="G173" s="252"/>
      <c r="H173" s="256">
        <v>925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169</v>
      </c>
      <c r="AU173" s="262" t="s">
        <v>83</v>
      </c>
      <c r="AV173" s="13" t="s">
        <v>83</v>
      </c>
      <c r="AW173" s="13" t="s">
        <v>4</v>
      </c>
      <c r="AX173" s="13" t="s">
        <v>81</v>
      </c>
      <c r="AY173" s="262" t="s">
        <v>161</v>
      </c>
    </row>
    <row r="174" s="2" customFormat="1" ht="21.75" customHeight="1">
      <c r="A174" s="38"/>
      <c r="B174" s="39"/>
      <c r="C174" s="237" t="s">
        <v>280</v>
      </c>
      <c r="D174" s="237" t="s">
        <v>163</v>
      </c>
      <c r="E174" s="238" t="s">
        <v>281</v>
      </c>
      <c r="F174" s="239" t="s">
        <v>282</v>
      </c>
      <c r="G174" s="240" t="s">
        <v>239</v>
      </c>
      <c r="H174" s="241">
        <v>539.39999999999998</v>
      </c>
      <c r="I174" s="242"/>
      <c r="J174" s="243">
        <f>ROUND(I174*H174,2)</f>
        <v>0</v>
      </c>
      <c r="K174" s="244"/>
      <c r="L174" s="44"/>
      <c r="M174" s="245" t="s">
        <v>1</v>
      </c>
      <c r="N174" s="246" t="s">
        <v>38</v>
      </c>
      <c r="O174" s="91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9" t="s">
        <v>167</v>
      </c>
      <c r="AT174" s="249" t="s">
        <v>163</v>
      </c>
      <c r="AU174" s="249" t="s">
        <v>83</v>
      </c>
      <c r="AY174" s="17" t="s">
        <v>161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7" t="s">
        <v>81</v>
      </c>
      <c r="BK174" s="250">
        <f>ROUND(I174*H174,2)</f>
        <v>0</v>
      </c>
      <c r="BL174" s="17" t="s">
        <v>167</v>
      </c>
      <c r="BM174" s="249" t="s">
        <v>283</v>
      </c>
    </row>
    <row r="175" s="13" customFormat="1">
      <c r="A175" s="13"/>
      <c r="B175" s="251"/>
      <c r="C175" s="252"/>
      <c r="D175" s="253" t="s">
        <v>169</v>
      </c>
      <c r="E175" s="254" t="s">
        <v>1</v>
      </c>
      <c r="F175" s="255" t="s">
        <v>284</v>
      </c>
      <c r="G175" s="252"/>
      <c r="H175" s="256">
        <v>539.39999999999998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169</v>
      </c>
      <c r="AU175" s="262" t="s">
        <v>83</v>
      </c>
      <c r="AV175" s="13" t="s">
        <v>83</v>
      </c>
      <c r="AW175" s="13" t="s">
        <v>30</v>
      </c>
      <c r="AX175" s="13" t="s">
        <v>81</v>
      </c>
      <c r="AY175" s="262" t="s">
        <v>161</v>
      </c>
    </row>
    <row r="176" s="2" customFormat="1" ht="21.75" customHeight="1">
      <c r="A176" s="38"/>
      <c r="B176" s="39"/>
      <c r="C176" s="237" t="s">
        <v>285</v>
      </c>
      <c r="D176" s="237" t="s">
        <v>163</v>
      </c>
      <c r="E176" s="238" t="s">
        <v>286</v>
      </c>
      <c r="F176" s="239" t="s">
        <v>287</v>
      </c>
      <c r="G176" s="240" t="s">
        <v>288</v>
      </c>
      <c r="H176" s="241">
        <v>970.91999999999996</v>
      </c>
      <c r="I176" s="242"/>
      <c r="J176" s="243">
        <f>ROUND(I176*H176,2)</f>
        <v>0</v>
      </c>
      <c r="K176" s="244"/>
      <c r="L176" s="44"/>
      <c r="M176" s="245" t="s">
        <v>1</v>
      </c>
      <c r="N176" s="246" t="s">
        <v>38</v>
      </c>
      <c r="O176" s="91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9" t="s">
        <v>167</v>
      </c>
      <c r="AT176" s="249" t="s">
        <v>163</v>
      </c>
      <c r="AU176" s="249" t="s">
        <v>83</v>
      </c>
      <c r="AY176" s="17" t="s">
        <v>161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7" t="s">
        <v>81</v>
      </c>
      <c r="BK176" s="250">
        <f>ROUND(I176*H176,2)</f>
        <v>0</v>
      </c>
      <c r="BL176" s="17" t="s">
        <v>167</v>
      </c>
      <c r="BM176" s="249" t="s">
        <v>289</v>
      </c>
    </row>
    <row r="177" s="13" customFormat="1">
      <c r="A177" s="13"/>
      <c r="B177" s="251"/>
      <c r="C177" s="252"/>
      <c r="D177" s="253" t="s">
        <v>169</v>
      </c>
      <c r="E177" s="254" t="s">
        <v>1</v>
      </c>
      <c r="F177" s="255" t="s">
        <v>290</v>
      </c>
      <c r="G177" s="252"/>
      <c r="H177" s="256">
        <v>970.91999999999996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169</v>
      </c>
      <c r="AU177" s="262" t="s">
        <v>83</v>
      </c>
      <c r="AV177" s="13" t="s">
        <v>83</v>
      </c>
      <c r="AW177" s="13" t="s">
        <v>30</v>
      </c>
      <c r="AX177" s="13" t="s">
        <v>81</v>
      </c>
      <c r="AY177" s="262" t="s">
        <v>161</v>
      </c>
    </row>
    <row r="178" s="2" customFormat="1" ht="21.75" customHeight="1">
      <c r="A178" s="38"/>
      <c r="B178" s="39"/>
      <c r="C178" s="237" t="s">
        <v>291</v>
      </c>
      <c r="D178" s="237" t="s">
        <v>163</v>
      </c>
      <c r="E178" s="238" t="s">
        <v>292</v>
      </c>
      <c r="F178" s="239" t="s">
        <v>293</v>
      </c>
      <c r="G178" s="240" t="s">
        <v>239</v>
      </c>
      <c r="H178" s="241">
        <v>2.7000000000000002</v>
      </c>
      <c r="I178" s="242"/>
      <c r="J178" s="243">
        <f>ROUND(I178*H178,2)</f>
        <v>0</v>
      </c>
      <c r="K178" s="244"/>
      <c r="L178" s="44"/>
      <c r="M178" s="245" t="s">
        <v>1</v>
      </c>
      <c r="N178" s="246" t="s">
        <v>38</v>
      </c>
      <c r="O178" s="91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9" t="s">
        <v>167</v>
      </c>
      <c r="AT178" s="249" t="s">
        <v>163</v>
      </c>
      <c r="AU178" s="249" t="s">
        <v>83</v>
      </c>
      <c r="AY178" s="17" t="s">
        <v>161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7" t="s">
        <v>81</v>
      </c>
      <c r="BK178" s="250">
        <f>ROUND(I178*H178,2)</f>
        <v>0</v>
      </c>
      <c r="BL178" s="17" t="s">
        <v>167</v>
      </c>
      <c r="BM178" s="249" t="s">
        <v>294</v>
      </c>
    </row>
    <row r="179" s="13" customFormat="1">
      <c r="A179" s="13"/>
      <c r="B179" s="251"/>
      <c r="C179" s="252"/>
      <c r="D179" s="253" t="s">
        <v>169</v>
      </c>
      <c r="E179" s="254" t="s">
        <v>1</v>
      </c>
      <c r="F179" s="255" t="s">
        <v>295</v>
      </c>
      <c r="G179" s="252"/>
      <c r="H179" s="256">
        <v>2.7000000000000002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169</v>
      </c>
      <c r="AU179" s="262" t="s">
        <v>83</v>
      </c>
      <c r="AV179" s="13" t="s">
        <v>83</v>
      </c>
      <c r="AW179" s="13" t="s">
        <v>30</v>
      </c>
      <c r="AX179" s="13" t="s">
        <v>81</v>
      </c>
      <c r="AY179" s="262" t="s">
        <v>161</v>
      </c>
    </row>
    <row r="180" s="2" customFormat="1" ht="21.75" customHeight="1">
      <c r="A180" s="38"/>
      <c r="B180" s="39"/>
      <c r="C180" s="237" t="s">
        <v>296</v>
      </c>
      <c r="D180" s="237" t="s">
        <v>163</v>
      </c>
      <c r="E180" s="238" t="s">
        <v>297</v>
      </c>
      <c r="F180" s="239" t="s">
        <v>298</v>
      </c>
      <c r="G180" s="240" t="s">
        <v>239</v>
      </c>
      <c r="H180" s="241">
        <v>0.59999999999999998</v>
      </c>
      <c r="I180" s="242"/>
      <c r="J180" s="243">
        <f>ROUND(I180*H180,2)</f>
        <v>0</v>
      </c>
      <c r="K180" s="244"/>
      <c r="L180" s="44"/>
      <c r="M180" s="245" t="s">
        <v>1</v>
      </c>
      <c r="N180" s="246" t="s">
        <v>38</v>
      </c>
      <c r="O180" s="91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9" t="s">
        <v>167</v>
      </c>
      <c r="AT180" s="249" t="s">
        <v>163</v>
      </c>
      <c r="AU180" s="249" t="s">
        <v>83</v>
      </c>
      <c r="AY180" s="17" t="s">
        <v>161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7" t="s">
        <v>81</v>
      </c>
      <c r="BK180" s="250">
        <f>ROUND(I180*H180,2)</f>
        <v>0</v>
      </c>
      <c r="BL180" s="17" t="s">
        <v>167</v>
      </c>
      <c r="BM180" s="249" t="s">
        <v>299</v>
      </c>
    </row>
    <row r="181" s="13" customFormat="1">
      <c r="A181" s="13"/>
      <c r="B181" s="251"/>
      <c r="C181" s="252"/>
      <c r="D181" s="253" t="s">
        <v>169</v>
      </c>
      <c r="E181" s="254" t="s">
        <v>1</v>
      </c>
      <c r="F181" s="255" t="s">
        <v>300</v>
      </c>
      <c r="G181" s="252"/>
      <c r="H181" s="256">
        <v>0.59999999999999998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169</v>
      </c>
      <c r="AU181" s="262" t="s">
        <v>83</v>
      </c>
      <c r="AV181" s="13" t="s">
        <v>83</v>
      </c>
      <c r="AW181" s="13" t="s">
        <v>30</v>
      </c>
      <c r="AX181" s="13" t="s">
        <v>81</v>
      </c>
      <c r="AY181" s="262" t="s">
        <v>161</v>
      </c>
    </row>
    <row r="182" s="2" customFormat="1" ht="16.5" customHeight="1">
      <c r="A182" s="38"/>
      <c r="B182" s="39"/>
      <c r="C182" s="263" t="s">
        <v>301</v>
      </c>
      <c r="D182" s="263" t="s">
        <v>302</v>
      </c>
      <c r="E182" s="264" t="s">
        <v>303</v>
      </c>
      <c r="F182" s="265" t="s">
        <v>304</v>
      </c>
      <c r="G182" s="266" t="s">
        <v>288</v>
      </c>
      <c r="H182" s="267">
        <v>1.2</v>
      </c>
      <c r="I182" s="268"/>
      <c r="J182" s="269">
        <f>ROUND(I182*H182,2)</f>
        <v>0</v>
      </c>
      <c r="K182" s="270"/>
      <c r="L182" s="271"/>
      <c r="M182" s="272" t="s">
        <v>1</v>
      </c>
      <c r="N182" s="273" t="s">
        <v>38</v>
      </c>
      <c r="O182" s="91"/>
      <c r="P182" s="247">
        <f>O182*H182</f>
        <v>0</v>
      </c>
      <c r="Q182" s="247">
        <v>1</v>
      </c>
      <c r="R182" s="247">
        <f>Q182*H182</f>
        <v>1.2</v>
      </c>
      <c r="S182" s="247">
        <v>0</v>
      </c>
      <c r="T182" s="24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9" t="s">
        <v>194</v>
      </c>
      <c r="AT182" s="249" t="s">
        <v>302</v>
      </c>
      <c r="AU182" s="249" t="s">
        <v>83</v>
      </c>
      <c r="AY182" s="17" t="s">
        <v>161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7" t="s">
        <v>81</v>
      </c>
      <c r="BK182" s="250">
        <f>ROUND(I182*H182,2)</f>
        <v>0</v>
      </c>
      <c r="BL182" s="17" t="s">
        <v>167</v>
      </c>
      <c r="BM182" s="249" t="s">
        <v>305</v>
      </c>
    </row>
    <row r="183" s="13" customFormat="1">
      <c r="A183" s="13"/>
      <c r="B183" s="251"/>
      <c r="C183" s="252"/>
      <c r="D183" s="253" t="s">
        <v>169</v>
      </c>
      <c r="E183" s="252"/>
      <c r="F183" s="255" t="s">
        <v>306</v>
      </c>
      <c r="G183" s="252"/>
      <c r="H183" s="256">
        <v>1.2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169</v>
      </c>
      <c r="AU183" s="262" t="s">
        <v>83</v>
      </c>
      <c r="AV183" s="13" t="s">
        <v>83</v>
      </c>
      <c r="AW183" s="13" t="s">
        <v>4</v>
      </c>
      <c r="AX183" s="13" t="s">
        <v>81</v>
      </c>
      <c r="AY183" s="262" t="s">
        <v>161</v>
      </c>
    </row>
    <row r="184" s="2" customFormat="1" ht="21.75" customHeight="1">
      <c r="A184" s="38"/>
      <c r="B184" s="39"/>
      <c r="C184" s="237" t="s">
        <v>307</v>
      </c>
      <c r="D184" s="237" t="s">
        <v>163</v>
      </c>
      <c r="E184" s="238" t="s">
        <v>308</v>
      </c>
      <c r="F184" s="239" t="s">
        <v>309</v>
      </c>
      <c r="G184" s="240" t="s">
        <v>166</v>
      </c>
      <c r="H184" s="241">
        <v>1896.8</v>
      </c>
      <c r="I184" s="242"/>
      <c r="J184" s="243">
        <f>ROUND(I184*H184,2)</f>
        <v>0</v>
      </c>
      <c r="K184" s="244"/>
      <c r="L184" s="44"/>
      <c r="M184" s="245" t="s">
        <v>1</v>
      </c>
      <c r="N184" s="246" t="s">
        <v>38</v>
      </c>
      <c r="O184" s="91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9" t="s">
        <v>167</v>
      </c>
      <c r="AT184" s="249" t="s">
        <v>163</v>
      </c>
      <c r="AU184" s="249" t="s">
        <v>83</v>
      </c>
      <c r="AY184" s="17" t="s">
        <v>161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7" t="s">
        <v>81</v>
      </c>
      <c r="BK184" s="250">
        <f>ROUND(I184*H184,2)</f>
        <v>0</v>
      </c>
      <c r="BL184" s="17" t="s">
        <v>167</v>
      </c>
      <c r="BM184" s="249" t="s">
        <v>310</v>
      </c>
    </row>
    <row r="185" s="13" customFormat="1">
      <c r="A185" s="13"/>
      <c r="B185" s="251"/>
      <c r="C185" s="252"/>
      <c r="D185" s="253" t="s">
        <v>169</v>
      </c>
      <c r="E185" s="254" t="s">
        <v>1</v>
      </c>
      <c r="F185" s="255" t="s">
        <v>311</v>
      </c>
      <c r="G185" s="252"/>
      <c r="H185" s="256">
        <v>1896.8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169</v>
      </c>
      <c r="AU185" s="262" t="s">
        <v>83</v>
      </c>
      <c r="AV185" s="13" t="s">
        <v>83</v>
      </c>
      <c r="AW185" s="13" t="s">
        <v>30</v>
      </c>
      <c r="AX185" s="13" t="s">
        <v>81</v>
      </c>
      <c r="AY185" s="262" t="s">
        <v>161</v>
      </c>
    </row>
    <row r="186" s="12" customFormat="1" ht="22.8" customHeight="1">
      <c r="A186" s="12"/>
      <c r="B186" s="221"/>
      <c r="C186" s="222"/>
      <c r="D186" s="223" t="s">
        <v>72</v>
      </c>
      <c r="E186" s="235" t="s">
        <v>312</v>
      </c>
      <c r="F186" s="235" t="s">
        <v>313</v>
      </c>
      <c r="G186" s="222"/>
      <c r="H186" s="222"/>
      <c r="I186" s="225"/>
      <c r="J186" s="236">
        <f>BK186</f>
        <v>0</v>
      </c>
      <c r="K186" s="222"/>
      <c r="L186" s="227"/>
      <c r="M186" s="228"/>
      <c r="N186" s="229"/>
      <c r="O186" s="229"/>
      <c r="P186" s="230">
        <f>SUM(P187:P200)</f>
        <v>0</v>
      </c>
      <c r="Q186" s="229"/>
      <c r="R186" s="230">
        <f>SUM(R187:R200)</f>
        <v>0.49929000000000001</v>
      </c>
      <c r="S186" s="229"/>
      <c r="T186" s="231">
        <f>SUM(T187:T200)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2" t="s">
        <v>81</v>
      </c>
      <c r="AT186" s="233" t="s">
        <v>72</v>
      </c>
      <c r="AU186" s="233" t="s">
        <v>81</v>
      </c>
      <c r="AY186" s="232" t="s">
        <v>161</v>
      </c>
      <c r="BK186" s="234">
        <f>SUM(BK187:BK200)</f>
        <v>0</v>
      </c>
    </row>
    <row r="187" s="2" customFormat="1" ht="33" customHeight="1">
      <c r="A187" s="38"/>
      <c r="B187" s="39"/>
      <c r="C187" s="237" t="s">
        <v>314</v>
      </c>
      <c r="D187" s="237" t="s">
        <v>163</v>
      </c>
      <c r="E187" s="238" t="s">
        <v>237</v>
      </c>
      <c r="F187" s="239" t="s">
        <v>238</v>
      </c>
      <c r="G187" s="240" t="s">
        <v>239</v>
      </c>
      <c r="H187" s="241">
        <v>267</v>
      </c>
      <c r="I187" s="242"/>
      <c r="J187" s="243">
        <f>ROUND(I187*H187,2)</f>
        <v>0</v>
      </c>
      <c r="K187" s="244"/>
      <c r="L187" s="44"/>
      <c r="M187" s="245" t="s">
        <v>1</v>
      </c>
      <c r="N187" s="246" t="s">
        <v>38</v>
      </c>
      <c r="O187" s="91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9" t="s">
        <v>167</v>
      </c>
      <c r="AT187" s="249" t="s">
        <v>163</v>
      </c>
      <c r="AU187" s="249" t="s">
        <v>83</v>
      </c>
      <c r="AY187" s="17" t="s">
        <v>161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7" t="s">
        <v>81</v>
      </c>
      <c r="BK187" s="250">
        <f>ROUND(I187*H187,2)</f>
        <v>0</v>
      </c>
      <c r="BL187" s="17" t="s">
        <v>167</v>
      </c>
      <c r="BM187" s="249" t="s">
        <v>315</v>
      </c>
    </row>
    <row r="188" s="13" customFormat="1">
      <c r="A188" s="13"/>
      <c r="B188" s="251"/>
      <c r="C188" s="252"/>
      <c r="D188" s="253" t="s">
        <v>169</v>
      </c>
      <c r="E188" s="254" t="s">
        <v>1</v>
      </c>
      <c r="F188" s="255" t="s">
        <v>316</v>
      </c>
      <c r="G188" s="252"/>
      <c r="H188" s="256">
        <v>267</v>
      </c>
      <c r="I188" s="257"/>
      <c r="J188" s="252"/>
      <c r="K188" s="252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169</v>
      </c>
      <c r="AU188" s="262" t="s">
        <v>83</v>
      </c>
      <c r="AV188" s="13" t="s">
        <v>83</v>
      </c>
      <c r="AW188" s="13" t="s">
        <v>30</v>
      </c>
      <c r="AX188" s="13" t="s">
        <v>81</v>
      </c>
      <c r="AY188" s="262" t="s">
        <v>161</v>
      </c>
    </row>
    <row r="189" s="2" customFormat="1" ht="21.75" customHeight="1">
      <c r="A189" s="38"/>
      <c r="B189" s="39"/>
      <c r="C189" s="237" t="s">
        <v>317</v>
      </c>
      <c r="D189" s="237" t="s">
        <v>163</v>
      </c>
      <c r="E189" s="238" t="s">
        <v>281</v>
      </c>
      <c r="F189" s="239" t="s">
        <v>282</v>
      </c>
      <c r="G189" s="240" t="s">
        <v>239</v>
      </c>
      <c r="H189" s="241">
        <v>267</v>
      </c>
      <c r="I189" s="242"/>
      <c r="J189" s="243">
        <f>ROUND(I189*H189,2)</f>
        <v>0</v>
      </c>
      <c r="K189" s="244"/>
      <c r="L189" s="44"/>
      <c r="M189" s="245" t="s">
        <v>1</v>
      </c>
      <c r="N189" s="246" t="s">
        <v>38</v>
      </c>
      <c r="O189" s="91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9" t="s">
        <v>167</v>
      </c>
      <c r="AT189" s="249" t="s">
        <v>163</v>
      </c>
      <c r="AU189" s="249" t="s">
        <v>83</v>
      </c>
      <c r="AY189" s="17" t="s">
        <v>161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7" t="s">
        <v>81</v>
      </c>
      <c r="BK189" s="250">
        <f>ROUND(I189*H189,2)</f>
        <v>0</v>
      </c>
      <c r="BL189" s="17" t="s">
        <v>167</v>
      </c>
      <c r="BM189" s="249" t="s">
        <v>318</v>
      </c>
    </row>
    <row r="190" s="13" customFormat="1">
      <c r="A190" s="13"/>
      <c r="B190" s="251"/>
      <c r="C190" s="252"/>
      <c r="D190" s="253" t="s">
        <v>169</v>
      </c>
      <c r="E190" s="254" t="s">
        <v>1</v>
      </c>
      <c r="F190" s="255" t="s">
        <v>316</v>
      </c>
      <c r="G190" s="252"/>
      <c r="H190" s="256">
        <v>267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169</v>
      </c>
      <c r="AU190" s="262" t="s">
        <v>83</v>
      </c>
      <c r="AV190" s="13" t="s">
        <v>83</v>
      </c>
      <c r="AW190" s="13" t="s">
        <v>30</v>
      </c>
      <c r="AX190" s="13" t="s">
        <v>81</v>
      </c>
      <c r="AY190" s="262" t="s">
        <v>161</v>
      </c>
    </row>
    <row r="191" s="2" customFormat="1" ht="21.75" customHeight="1">
      <c r="A191" s="38"/>
      <c r="B191" s="39"/>
      <c r="C191" s="237" t="s">
        <v>319</v>
      </c>
      <c r="D191" s="237" t="s">
        <v>163</v>
      </c>
      <c r="E191" s="238" t="s">
        <v>286</v>
      </c>
      <c r="F191" s="239" t="s">
        <v>287</v>
      </c>
      <c r="G191" s="240" t="s">
        <v>288</v>
      </c>
      <c r="H191" s="241">
        <v>480.60000000000002</v>
      </c>
      <c r="I191" s="242"/>
      <c r="J191" s="243">
        <f>ROUND(I191*H191,2)</f>
        <v>0</v>
      </c>
      <c r="K191" s="244"/>
      <c r="L191" s="44"/>
      <c r="M191" s="245" t="s">
        <v>1</v>
      </c>
      <c r="N191" s="246" t="s">
        <v>38</v>
      </c>
      <c r="O191" s="91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9" t="s">
        <v>167</v>
      </c>
      <c r="AT191" s="249" t="s">
        <v>163</v>
      </c>
      <c r="AU191" s="249" t="s">
        <v>83</v>
      </c>
      <c r="AY191" s="17" t="s">
        <v>161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7" t="s">
        <v>81</v>
      </c>
      <c r="BK191" s="250">
        <f>ROUND(I191*H191,2)</f>
        <v>0</v>
      </c>
      <c r="BL191" s="17" t="s">
        <v>167</v>
      </c>
      <c r="BM191" s="249" t="s">
        <v>320</v>
      </c>
    </row>
    <row r="192" s="13" customFormat="1">
      <c r="A192" s="13"/>
      <c r="B192" s="251"/>
      <c r="C192" s="252"/>
      <c r="D192" s="253" t="s">
        <v>169</v>
      </c>
      <c r="E192" s="254" t="s">
        <v>1</v>
      </c>
      <c r="F192" s="255" t="s">
        <v>321</v>
      </c>
      <c r="G192" s="252"/>
      <c r="H192" s="256">
        <v>480.60000000000002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169</v>
      </c>
      <c r="AU192" s="262" t="s">
        <v>83</v>
      </c>
      <c r="AV192" s="13" t="s">
        <v>83</v>
      </c>
      <c r="AW192" s="13" t="s">
        <v>30</v>
      </c>
      <c r="AX192" s="13" t="s">
        <v>81</v>
      </c>
      <c r="AY192" s="262" t="s">
        <v>161</v>
      </c>
    </row>
    <row r="193" s="2" customFormat="1" ht="21.75" customHeight="1">
      <c r="A193" s="38"/>
      <c r="B193" s="39"/>
      <c r="C193" s="237" t="s">
        <v>322</v>
      </c>
      <c r="D193" s="237" t="s">
        <v>163</v>
      </c>
      <c r="E193" s="238" t="s">
        <v>308</v>
      </c>
      <c r="F193" s="239" t="s">
        <v>309</v>
      </c>
      <c r="G193" s="240" t="s">
        <v>166</v>
      </c>
      <c r="H193" s="241">
        <v>890</v>
      </c>
      <c r="I193" s="242"/>
      <c r="J193" s="243">
        <f>ROUND(I193*H193,2)</f>
        <v>0</v>
      </c>
      <c r="K193" s="244"/>
      <c r="L193" s="44"/>
      <c r="M193" s="245" t="s">
        <v>1</v>
      </c>
      <c r="N193" s="246" t="s">
        <v>38</v>
      </c>
      <c r="O193" s="91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9" t="s">
        <v>167</v>
      </c>
      <c r="AT193" s="249" t="s">
        <v>163</v>
      </c>
      <c r="AU193" s="249" t="s">
        <v>83</v>
      </c>
      <c r="AY193" s="17" t="s">
        <v>161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7" t="s">
        <v>81</v>
      </c>
      <c r="BK193" s="250">
        <f>ROUND(I193*H193,2)</f>
        <v>0</v>
      </c>
      <c r="BL193" s="17" t="s">
        <v>167</v>
      </c>
      <c r="BM193" s="249" t="s">
        <v>323</v>
      </c>
    </row>
    <row r="194" s="13" customFormat="1">
      <c r="A194" s="13"/>
      <c r="B194" s="251"/>
      <c r="C194" s="252"/>
      <c r="D194" s="253" t="s">
        <v>169</v>
      </c>
      <c r="E194" s="254" t="s">
        <v>1</v>
      </c>
      <c r="F194" s="255" t="s">
        <v>117</v>
      </c>
      <c r="G194" s="252"/>
      <c r="H194" s="256">
        <v>890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169</v>
      </c>
      <c r="AU194" s="262" t="s">
        <v>83</v>
      </c>
      <c r="AV194" s="13" t="s">
        <v>83</v>
      </c>
      <c r="AW194" s="13" t="s">
        <v>30</v>
      </c>
      <c r="AX194" s="13" t="s">
        <v>81</v>
      </c>
      <c r="AY194" s="262" t="s">
        <v>161</v>
      </c>
    </row>
    <row r="195" s="2" customFormat="1" ht="16.5" customHeight="1">
      <c r="A195" s="38"/>
      <c r="B195" s="39"/>
      <c r="C195" s="237" t="s">
        <v>324</v>
      </c>
      <c r="D195" s="237" t="s">
        <v>163</v>
      </c>
      <c r="E195" s="238" t="s">
        <v>325</v>
      </c>
      <c r="F195" s="239" t="s">
        <v>326</v>
      </c>
      <c r="G195" s="240" t="s">
        <v>166</v>
      </c>
      <c r="H195" s="241">
        <v>890</v>
      </c>
      <c r="I195" s="242"/>
      <c r="J195" s="243">
        <f>ROUND(I195*H195,2)</f>
        <v>0</v>
      </c>
      <c r="K195" s="244"/>
      <c r="L195" s="44"/>
      <c r="M195" s="245" t="s">
        <v>1</v>
      </c>
      <c r="N195" s="246" t="s">
        <v>38</v>
      </c>
      <c r="O195" s="91"/>
      <c r="P195" s="247">
        <f>O195*H195</f>
        <v>0</v>
      </c>
      <c r="Q195" s="247">
        <v>0</v>
      </c>
      <c r="R195" s="247">
        <f>Q195*H195</f>
        <v>0</v>
      </c>
      <c r="S195" s="247">
        <v>0</v>
      </c>
      <c r="T195" s="24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9" t="s">
        <v>167</v>
      </c>
      <c r="AT195" s="249" t="s">
        <v>163</v>
      </c>
      <c r="AU195" s="249" t="s">
        <v>83</v>
      </c>
      <c r="AY195" s="17" t="s">
        <v>161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7" t="s">
        <v>81</v>
      </c>
      <c r="BK195" s="250">
        <f>ROUND(I195*H195,2)</f>
        <v>0</v>
      </c>
      <c r="BL195" s="17" t="s">
        <v>167</v>
      </c>
      <c r="BM195" s="249" t="s">
        <v>327</v>
      </c>
    </row>
    <row r="196" s="13" customFormat="1">
      <c r="A196" s="13"/>
      <c r="B196" s="251"/>
      <c r="C196" s="252"/>
      <c r="D196" s="253" t="s">
        <v>169</v>
      </c>
      <c r="E196" s="254" t="s">
        <v>1</v>
      </c>
      <c r="F196" s="255" t="s">
        <v>117</v>
      </c>
      <c r="G196" s="252"/>
      <c r="H196" s="256">
        <v>890</v>
      </c>
      <c r="I196" s="257"/>
      <c r="J196" s="252"/>
      <c r="K196" s="252"/>
      <c r="L196" s="258"/>
      <c r="M196" s="259"/>
      <c r="N196" s="260"/>
      <c r="O196" s="260"/>
      <c r="P196" s="260"/>
      <c r="Q196" s="260"/>
      <c r="R196" s="260"/>
      <c r="S196" s="260"/>
      <c r="T196" s="26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2" t="s">
        <v>169</v>
      </c>
      <c r="AU196" s="262" t="s">
        <v>83</v>
      </c>
      <c r="AV196" s="13" t="s">
        <v>83</v>
      </c>
      <c r="AW196" s="13" t="s">
        <v>30</v>
      </c>
      <c r="AX196" s="13" t="s">
        <v>81</v>
      </c>
      <c r="AY196" s="262" t="s">
        <v>161</v>
      </c>
    </row>
    <row r="197" s="2" customFormat="1" ht="16.5" customHeight="1">
      <c r="A197" s="38"/>
      <c r="B197" s="39"/>
      <c r="C197" s="237" t="s">
        <v>328</v>
      </c>
      <c r="D197" s="237" t="s">
        <v>163</v>
      </c>
      <c r="E197" s="238" t="s">
        <v>329</v>
      </c>
      <c r="F197" s="239" t="s">
        <v>330</v>
      </c>
      <c r="G197" s="240" t="s">
        <v>166</v>
      </c>
      <c r="H197" s="241">
        <v>890</v>
      </c>
      <c r="I197" s="242"/>
      <c r="J197" s="243">
        <f>ROUND(I197*H197,2)</f>
        <v>0</v>
      </c>
      <c r="K197" s="244"/>
      <c r="L197" s="44"/>
      <c r="M197" s="245" t="s">
        <v>1</v>
      </c>
      <c r="N197" s="246" t="s">
        <v>38</v>
      </c>
      <c r="O197" s="91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9" t="s">
        <v>167</v>
      </c>
      <c r="AT197" s="249" t="s">
        <v>163</v>
      </c>
      <c r="AU197" s="249" t="s">
        <v>83</v>
      </c>
      <c r="AY197" s="17" t="s">
        <v>161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7" t="s">
        <v>81</v>
      </c>
      <c r="BK197" s="250">
        <f>ROUND(I197*H197,2)</f>
        <v>0</v>
      </c>
      <c r="BL197" s="17" t="s">
        <v>167</v>
      </c>
      <c r="BM197" s="249" t="s">
        <v>331</v>
      </c>
    </row>
    <row r="198" s="13" customFormat="1">
      <c r="A198" s="13"/>
      <c r="B198" s="251"/>
      <c r="C198" s="252"/>
      <c r="D198" s="253" t="s">
        <v>169</v>
      </c>
      <c r="E198" s="254" t="s">
        <v>117</v>
      </c>
      <c r="F198" s="255" t="s">
        <v>332</v>
      </c>
      <c r="G198" s="252"/>
      <c r="H198" s="256">
        <v>890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169</v>
      </c>
      <c r="AU198" s="262" t="s">
        <v>83</v>
      </c>
      <c r="AV198" s="13" t="s">
        <v>83</v>
      </c>
      <c r="AW198" s="13" t="s">
        <v>30</v>
      </c>
      <c r="AX198" s="13" t="s">
        <v>81</v>
      </c>
      <c r="AY198" s="262" t="s">
        <v>161</v>
      </c>
    </row>
    <row r="199" s="2" customFormat="1" ht="21.75" customHeight="1">
      <c r="A199" s="38"/>
      <c r="B199" s="39"/>
      <c r="C199" s="237" t="s">
        <v>333</v>
      </c>
      <c r="D199" s="237" t="s">
        <v>163</v>
      </c>
      <c r="E199" s="238" t="s">
        <v>334</v>
      </c>
      <c r="F199" s="239" t="s">
        <v>335</v>
      </c>
      <c r="G199" s="240" t="s">
        <v>166</v>
      </c>
      <c r="H199" s="241">
        <v>979</v>
      </c>
      <c r="I199" s="242"/>
      <c r="J199" s="243">
        <f>ROUND(I199*H199,2)</f>
        <v>0</v>
      </c>
      <c r="K199" s="244"/>
      <c r="L199" s="44"/>
      <c r="M199" s="245" t="s">
        <v>1</v>
      </c>
      <c r="N199" s="246" t="s">
        <v>38</v>
      </c>
      <c r="O199" s="91"/>
      <c r="P199" s="247">
        <f>O199*H199</f>
        <v>0</v>
      </c>
      <c r="Q199" s="247">
        <v>0.00051000000000000004</v>
      </c>
      <c r="R199" s="247">
        <f>Q199*H199</f>
        <v>0.49929000000000001</v>
      </c>
      <c r="S199" s="247">
        <v>0</v>
      </c>
      <c r="T199" s="24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9" t="s">
        <v>167</v>
      </c>
      <c r="AT199" s="249" t="s">
        <v>163</v>
      </c>
      <c r="AU199" s="249" t="s">
        <v>83</v>
      </c>
      <c r="AY199" s="17" t="s">
        <v>161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7" t="s">
        <v>81</v>
      </c>
      <c r="BK199" s="250">
        <f>ROUND(I199*H199,2)</f>
        <v>0</v>
      </c>
      <c r="BL199" s="17" t="s">
        <v>167</v>
      </c>
      <c r="BM199" s="249" t="s">
        <v>336</v>
      </c>
    </row>
    <row r="200" s="13" customFormat="1">
      <c r="A200" s="13"/>
      <c r="B200" s="251"/>
      <c r="C200" s="252"/>
      <c r="D200" s="253" t="s">
        <v>169</v>
      </c>
      <c r="E200" s="254" t="s">
        <v>1</v>
      </c>
      <c r="F200" s="255" t="s">
        <v>337</v>
      </c>
      <c r="G200" s="252"/>
      <c r="H200" s="256">
        <v>979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169</v>
      </c>
      <c r="AU200" s="262" t="s">
        <v>83</v>
      </c>
      <c r="AV200" s="13" t="s">
        <v>83</v>
      </c>
      <c r="AW200" s="13" t="s">
        <v>30</v>
      </c>
      <c r="AX200" s="13" t="s">
        <v>81</v>
      </c>
      <c r="AY200" s="262" t="s">
        <v>161</v>
      </c>
    </row>
    <row r="201" s="12" customFormat="1" ht="22.8" customHeight="1">
      <c r="A201" s="12"/>
      <c r="B201" s="221"/>
      <c r="C201" s="222"/>
      <c r="D201" s="223" t="s">
        <v>72</v>
      </c>
      <c r="E201" s="235" t="s">
        <v>338</v>
      </c>
      <c r="F201" s="235" t="s">
        <v>339</v>
      </c>
      <c r="G201" s="222"/>
      <c r="H201" s="222"/>
      <c r="I201" s="225"/>
      <c r="J201" s="236">
        <f>BK201</f>
        <v>0</v>
      </c>
      <c r="K201" s="222"/>
      <c r="L201" s="227"/>
      <c r="M201" s="228"/>
      <c r="N201" s="229"/>
      <c r="O201" s="229"/>
      <c r="P201" s="230">
        <f>SUM(P202:P250)</f>
        <v>0</v>
      </c>
      <c r="Q201" s="229"/>
      <c r="R201" s="230">
        <f>SUM(R202:R250)</f>
        <v>20.495436999999999</v>
      </c>
      <c r="S201" s="229"/>
      <c r="T201" s="231">
        <f>SUM(T202:T250)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2" t="s">
        <v>81</v>
      </c>
      <c r="AT201" s="233" t="s">
        <v>72</v>
      </c>
      <c r="AU201" s="233" t="s">
        <v>81</v>
      </c>
      <c r="AY201" s="232" t="s">
        <v>161</v>
      </c>
      <c r="BK201" s="234">
        <f>SUM(BK202:BK250)</f>
        <v>0</v>
      </c>
    </row>
    <row r="202" s="2" customFormat="1" ht="21.75" customHeight="1">
      <c r="A202" s="38"/>
      <c r="B202" s="39"/>
      <c r="C202" s="237" t="s">
        <v>340</v>
      </c>
      <c r="D202" s="237" t="s">
        <v>163</v>
      </c>
      <c r="E202" s="238" t="s">
        <v>341</v>
      </c>
      <c r="F202" s="239" t="s">
        <v>342</v>
      </c>
      <c r="G202" s="240" t="s">
        <v>166</v>
      </c>
      <c r="H202" s="241">
        <v>1052</v>
      </c>
      <c r="I202" s="242"/>
      <c r="J202" s="243">
        <f>ROUND(I202*H202,2)</f>
        <v>0</v>
      </c>
      <c r="K202" s="244"/>
      <c r="L202" s="44"/>
      <c r="M202" s="245" t="s">
        <v>1</v>
      </c>
      <c r="N202" s="246" t="s">
        <v>38</v>
      </c>
      <c r="O202" s="91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9" t="s">
        <v>167</v>
      </c>
      <c r="AT202" s="249" t="s">
        <v>163</v>
      </c>
      <c r="AU202" s="249" t="s">
        <v>83</v>
      </c>
      <c r="AY202" s="17" t="s">
        <v>161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7" t="s">
        <v>81</v>
      </c>
      <c r="BK202" s="250">
        <f>ROUND(I202*H202,2)</f>
        <v>0</v>
      </c>
      <c r="BL202" s="17" t="s">
        <v>167</v>
      </c>
      <c r="BM202" s="249" t="s">
        <v>343</v>
      </c>
    </row>
    <row r="203" s="13" customFormat="1">
      <c r="A203" s="13"/>
      <c r="B203" s="251"/>
      <c r="C203" s="252"/>
      <c r="D203" s="253" t="s">
        <v>169</v>
      </c>
      <c r="E203" s="254" t="s">
        <v>123</v>
      </c>
      <c r="F203" s="255" t="s">
        <v>344</v>
      </c>
      <c r="G203" s="252"/>
      <c r="H203" s="256">
        <v>117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169</v>
      </c>
      <c r="AU203" s="262" t="s">
        <v>83</v>
      </c>
      <c r="AV203" s="13" t="s">
        <v>83</v>
      </c>
      <c r="AW203" s="13" t="s">
        <v>30</v>
      </c>
      <c r="AX203" s="13" t="s">
        <v>73</v>
      </c>
      <c r="AY203" s="262" t="s">
        <v>161</v>
      </c>
    </row>
    <row r="204" s="13" customFormat="1">
      <c r="A204" s="13"/>
      <c r="B204" s="251"/>
      <c r="C204" s="252"/>
      <c r="D204" s="253" t="s">
        <v>169</v>
      </c>
      <c r="E204" s="254" t="s">
        <v>120</v>
      </c>
      <c r="F204" s="255" t="s">
        <v>345</v>
      </c>
      <c r="G204" s="252"/>
      <c r="H204" s="256">
        <v>935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169</v>
      </c>
      <c r="AU204" s="262" t="s">
        <v>83</v>
      </c>
      <c r="AV204" s="13" t="s">
        <v>83</v>
      </c>
      <c r="AW204" s="13" t="s">
        <v>30</v>
      </c>
      <c r="AX204" s="13" t="s">
        <v>73</v>
      </c>
      <c r="AY204" s="262" t="s">
        <v>161</v>
      </c>
    </row>
    <row r="205" s="14" customFormat="1">
      <c r="A205" s="14"/>
      <c r="B205" s="274"/>
      <c r="C205" s="275"/>
      <c r="D205" s="253" t="s">
        <v>169</v>
      </c>
      <c r="E205" s="276" t="s">
        <v>1</v>
      </c>
      <c r="F205" s="277" t="s">
        <v>346</v>
      </c>
      <c r="G205" s="275"/>
      <c r="H205" s="278">
        <v>1052</v>
      </c>
      <c r="I205" s="279"/>
      <c r="J205" s="275"/>
      <c r="K205" s="275"/>
      <c r="L205" s="280"/>
      <c r="M205" s="281"/>
      <c r="N205" s="282"/>
      <c r="O205" s="282"/>
      <c r="P205" s="282"/>
      <c r="Q205" s="282"/>
      <c r="R205" s="282"/>
      <c r="S205" s="282"/>
      <c r="T205" s="28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4" t="s">
        <v>169</v>
      </c>
      <c r="AU205" s="284" t="s">
        <v>83</v>
      </c>
      <c r="AV205" s="14" t="s">
        <v>167</v>
      </c>
      <c r="AW205" s="14" t="s">
        <v>30</v>
      </c>
      <c r="AX205" s="14" t="s">
        <v>81</v>
      </c>
      <c r="AY205" s="284" t="s">
        <v>161</v>
      </c>
    </row>
    <row r="206" s="2" customFormat="1" ht="21.75" customHeight="1">
      <c r="A206" s="38"/>
      <c r="B206" s="39"/>
      <c r="C206" s="237" t="s">
        <v>347</v>
      </c>
      <c r="D206" s="237" t="s">
        <v>163</v>
      </c>
      <c r="E206" s="238" t="s">
        <v>348</v>
      </c>
      <c r="F206" s="239" t="s">
        <v>349</v>
      </c>
      <c r="G206" s="240" t="s">
        <v>166</v>
      </c>
      <c r="H206" s="241">
        <v>935</v>
      </c>
      <c r="I206" s="242"/>
      <c r="J206" s="243">
        <f>ROUND(I206*H206,2)</f>
        <v>0</v>
      </c>
      <c r="K206" s="244"/>
      <c r="L206" s="44"/>
      <c r="M206" s="245" t="s">
        <v>1</v>
      </c>
      <c r="N206" s="246" t="s">
        <v>38</v>
      </c>
      <c r="O206" s="91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9" t="s">
        <v>167</v>
      </c>
      <c r="AT206" s="249" t="s">
        <v>163</v>
      </c>
      <c r="AU206" s="249" t="s">
        <v>83</v>
      </c>
      <c r="AY206" s="17" t="s">
        <v>161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7" t="s">
        <v>81</v>
      </c>
      <c r="BK206" s="250">
        <f>ROUND(I206*H206,2)</f>
        <v>0</v>
      </c>
      <c r="BL206" s="17" t="s">
        <v>167</v>
      </c>
      <c r="BM206" s="249" t="s">
        <v>350</v>
      </c>
    </row>
    <row r="207" s="13" customFormat="1">
      <c r="A207" s="13"/>
      <c r="B207" s="251"/>
      <c r="C207" s="252"/>
      <c r="D207" s="253" t="s">
        <v>169</v>
      </c>
      <c r="E207" s="254" t="s">
        <v>1</v>
      </c>
      <c r="F207" s="255" t="s">
        <v>120</v>
      </c>
      <c r="G207" s="252"/>
      <c r="H207" s="256">
        <v>935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169</v>
      </c>
      <c r="AU207" s="262" t="s">
        <v>83</v>
      </c>
      <c r="AV207" s="13" t="s">
        <v>83</v>
      </c>
      <c r="AW207" s="13" t="s">
        <v>30</v>
      </c>
      <c r="AX207" s="13" t="s">
        <v>81</v>
      </c>
      <c r="AY207" s="262" t="s">
        <v>161</v>
      </c>
    </row>
    <row r="208" s="2" customFormat="1" ht="16.5" customHeight="1">
      <c r="A208" s="38"/>
      <c r="B208" s="39"/>
      <c r="C208" s="263" t="s">
        <v>351</v>
      </c>
      <c r="D208" s="263" t="s">
        <v>302</v>
      </c>
      <c r="E208" s="264" t="s">
        <v>352</v>
      </c>
      <c r="F208" s="265" t="s">
        <v>353</v>
      </c>
      <c r="G208" s="266" t="s">
        <v>354</v>
      </c>
      <c r="H208" s="267">
        <v>14.025</v>
      </c>
      <c r="I208" s="268"/>
      <c r="J208" s="269">
        <f>ROUND(I208*H208,2)</f>
        <v>0</v>
      </c>
      <c r="K208" s="270"/>
      <c r="L208" s="271"/>
      <c r="M208" s="272" t="s">
        <v>1</v>
      </c>
      <c r="N208" s="273" t="s">
        <v>38</v>
      </c>
      <c r="O208" s="91"/>
      <c r="P208" s="247">
        <f>O208*H208</f>
        <v>0</v>
      </c>
      <c r="Q208" s="247">
        <v>0.001</v>
      </c>
      <c r="R208" s="247">
        <f>Q208*H208</f>
        <v>0.014025000000000001</v>
      </c>
      <c r="S208" s="247">
        <v>0</v>
      </c>
      <c r="T208" s="24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9" t="s">
        <v>194</v>
      </c>
      <c r="AT208" s="249" t="s">
        <v>302</v>
      </c>
      <c r="AU208" s="249" t="s">
        <v>83</v>
      </c>
      <c r="AY208" s="17" t="s">
        <v>161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7" t="s">
        <v>81</v>
      </c>
      <c r="BK208" s="250">
        <f>ROUND(I208*H208,2)</f>
        <v>0</v>
      </c>
      <c r="BL208" s="17" t="s">
        <v>167</v>
      </c>
      <c r="BM208" s="249" t="s">
        <v>355</v>
      </c>
    </row>
    <row r="209" s="13" customFormat="1">
      <c r="A209" s="13"/>
      <c r="B209" s="251"/>
      <c r="C209" s="252"/>
      <c r="D209" s="253" t="s">
        <v>169</v>
      </c>
      <c r="E209" s="252"/>
      <c r="F209" s="255" t="s">
        <v>356</v>
      </c>
      <c r="G209" s="252"/>
      <c r="H209" s="256">
        <v>14.025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169</v>
      </c>
      <c r="AU209" s="262" t="s">
        <v>83</v>
      </c>
      <c r="AV209" s="13" t="s">
        <v>83</v>
      </c>
      <c r="AW209" s="13" t="s">
        <v>4</v>
      </c>
      <c r="AX209" s="13" t="s">
        <v>81</v>
      </c>
      <c r="AY209" s="262" t="s">
        <v>161</v>
      </c>
    </row>
    <row r="210" s="2" customFormat="1" ht="21.75" customHeight="1">
      <c r="A210" s="38"/>
      <c r="B210" s="39"/>
      <c r="C210" s="237" t="s">
        <v>357</v>
      </c>
      <c r="D210" s="237" t="s">
        <v>163</v>
      </c>
      <c r="E210" s="238" t="s">
        <v>358</v>
      </c>
      <c r="F210" s="239" t="s">
        <v>359</v>
      </c>
      <c r="G210" s="240" t="s">
        <v>166</v>
      </c>
      <c r="H210" s="241">
        <v>935</v>
      </c>
      <c r="I210" s="242"/>
      <c r="J210" s="243">
        <f>ROUND(I210*H210,2)</f>
        <v>0</v>
      </c>
      <c r="K210" s="244"/>
      <c r="L210" s="44"/>
      <c r="M210" s="245" t="s">
        <v>1</v>
      </c>
      <c r="N210" s="246" t="s">
        <v>38</v>
      </c>
      <c r="O210" s="91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9" t="s">
        <v>167</v>
      </c>
      <c r="AT210" s="249" t="s">
        <v>163</v>
      </c>
      <c r="AU210" s="249" t="s">
        <v>83</v>
      </c>
      <c r="AY210" s="17" t="s">
        <v>161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7" t="s">
        <v>81</v>
      </c>
      <c r="BK210" s="250">
        <f>ROUND(I210*H210,2)</f>
        <v>0</v>
      </c>
      <c r="BL210" s="17" t="s">
        <v>167</v>
      </c>
      <c r="BM210" s="249" t="s">
        <v>360</v>
      </c>
    </row>
    <row r="211" s="13" customFormat="1">
      <c r="A211" s="13"/>
      <c r="B211" s="251"/>
      <c r="C211" s="252"/>
      <c r="D211" s="253" t="s">
        <v>169</v>
      </c>
      <c r="E211" s="254" t="s">
        <v>1</v>
      </c>
      <c r="F211" s="255" t="s">
        <v>120</v>
      </c>
      <c r="G211" s="252"/>
      <c r="H211" s="256">
        <v>935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169</v>
      </c>
      <c r="AU211" s="262" t="s">
        <v>83</v>
      </c>
      <c r="AV211" s="13" t="s">
        <v>83</v>
      </c>
      <c r="AW211" s="13" t="s">
        <v>30</v>
      </c>
      <c r="AX211" s="13" t="s">
        <v>81</v>
      </c>
      <c r="AY211" s="262" t="s">
        <v>161</v>
      </c>
    </row>
    <row r="212" s="2" customFormat="1" ht="16.5" customHeight="1">
      <c r="A212" s="38"/>
      <c r="B212" s="39"/>
      <c r="C212" s="263" t="s">
        <v>361</v>
      </c>
      <c r="D212" s="263" t="s">
        <v>302</v>
      </c>
      <c r="E212" s="264" t="s">
        <v>362</v>
      </c>
      <c r="F212" s="265" t="s">
        <v>363</v>
      </c>
      <c r="G212" s="266" t="s">
        <v>239</v>
      </c>
      <c r="H212" s="267">
        <v>46.75</v>
      </c>
      <c r="I212" s="268"/>
      <c r="J212" s="269">
        <f>ROUND(I212*H212,2)</f>
        <v>0</v>
      </c>
      <c r="K212" s="270"/>
      <c r="L212" s="271"/>
      <c r="M212" s="272" t="s">
        <v>1</v>
      </c>
      <c r="N212" s="273" t="s">
        <v>38</v>
      </c>
      <c r="O212" s="91"/>
      <c r="P212" s="247">
        <f>O212*H212</f>
        <v>0</v>
      </c>
      <c r="Q212" s="247">
        <v>0.20999999999999999</v>
      </c>
      <c r="R212" s="247">
        <f>Q212*H212</f>
        <v>9.817499999999999</v>
      </c>
      <c r="S212" s="247">
        <v>0</v>
      </c>
      <c r="T212" s="24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9" t="s">
        <v>194</v>
      </c>
      <c r="AT212" s="249" t="s">
        <v>302</v>
      </c>
      <c r="AU212" s="249" t="s">
        <v>83</v>
      </c>
      <c r="AY212" s="17" t="s">
        <v>161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7" t="s">
        <v>81</v>
      </c>
      <c r="BK212" s="250">
        <f>ROUND(I212*H212,2)</f>
        <v>0</v>
      </c>
      <c r="BL212" s="17" t="s">
        <v>167</v>
      </c>
      <c r="BM212" s="249" t="s">
        <v>364</v>
      </c>
    </row>
    <row r="213" s="2" customFormat="1" ht="21.75" customHeight="1">
      <c r="A213" s="38"/>
      <c r="B213" s="39"/>
      <c r="C213" s="237" t="s">
        <v>365</v>
      </c>
      <c r="D213" s="237" t="s">
        <v>163</v>
      </c>
      <c r="E213" s="238" t="s">
        <v>366</v>
      </c>
      <c r="F213" s="239" t="s">
        <v>367</v>
      </c>
      <c r="G213" s="240" t="s">
        <v>166</v>
      </c>
      <c r="H213" s="241">
        <v>1052</v>
      </c>
      <c r="I213" s="242"/>
      <c r="J213" s="243">
        <f>ROUND(I213*H213,2)</f>
        <v>0</v>
      </c>
      <c r="K213" s="244"/>
      <c r="L213" s="44"/>
      <c r="M213" s="245" t="s">
        <v>1</v>
      </c>
      <c r="N213" s="246" t="s">
        <v>38</v>
      </c>
      <c r="O213" s="91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9" t="s">
        <v>167</v>
      </c>
      <c r="AT213" s="249" t="s">
        <v>163</v>
      </c>
      <c r="AU213" s="249" t="s">
        <v>83</v>
      </c>
      <c r="AY213" s="17" t="s">
        <v>161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7" t="s">
        <v>81</v>
      </c>
      <c r="BK213" s="250">
        <f>ROUND(I213*H213,2)</f>
        <v>0</v>
      </c>
      <c r="BL213" s="17" t="s">
        <v>167</v>
      </c>
      <c r="BM213" s="249" t="s">
        <v>368</v>
      </c>
    </row>
    <row r="214" s="13" customFormat="1">
      <c r="A214" s="13"/>
      <c r="B214" s="251"/>
      <c r="C214" s="252"/>
      <c r="D214" s="253" t="s">
        <v>169</v>
      </c>
      <c r="E214" s="254" t="s">
        <v>1</v>
      </c>
      <c r="F214" s="255" t="s">
        <v>369</v>
      </c>
      <c r="G214" s="252"/>
      <c r="H214" s="256">
        <v>1052</v>
      </c>
      <c r="I214" s="257"/>
      <c r="J214" s="252"/>
      <c r="K214" s="252"/>
      <c r="L214" s="258"/>
      <c r="M214" s="259"/>
      <c r="N214" s="260"/>
      <c r="O214" s="260"/>
      <c r="P214" s="260"/>
      <c r="Q214" s="260"/>
      <c r="R214" s="260"/>
      <c r="S214" s="260"/>
      <c r="T214" s="26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2" t="s">
        <v>169</v>
      </c>
      <c r="AU214" s="262" t="s">
        <v>83</v>
      </c>
      <c r="AV214" s="13" t="s">
        <v>83</v>
      </c>
      <c r="AW214" s="13" t="s">
        <v>30</v>
      </c>
      <c r="AX214" s="13" t="s">
        <v>81</v>
      </c>
      <c r="AY214" s="262" t="s">
        <v>161</v>
      </c>
    </row>
    <row r="215" s="2" customFormat="1" ht="21.75" customHeight="1">
      <c r="A215" s="38"/>
      <c r="B215" s="39"/>
      <c r="C215" s="237" t="s">
        <v>370</v>
      </c>
      <c r="D215" s="237" t="s">
        <v>163</v>
      </c>
      <c r="E215" s="238" t="s">
        <v>371</v>
      </c>
      <c r="F215" s="239" t="s">
        <v>372</v>
      </c>
      <c r="G215" s="240" t="s">
        <v>166</v>
      </c>
      <c r="H215" s="241">
        <v>935</v>
      </c>
      <c r="I215" s="242"/>
      <c r="J215" s="243">
        <f>ROUND(I215*H215,2)</f>
        <v>0</v>
      </c>
      <c r="K215" s="244"/>
      <c r="L215" s="44"/>
      <c r="M215" s="245" t="s">
        <v>1</v>
      </c>
      <c r="N215" s="246" t="s">
        <v>38</v>
      </c>
      <c r="O215" s="91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9" t="s">
        <v>167</v>
      </c>
      <c r="AT215" s="249" t="s">
        <v>163</v>
      </c>
      <c r="AU215" s="249" t="s">
        <v>83</v>
      </c>
      <c r="AY215" s="17" t="s">
        <v>161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7" t="s">
        <v>81</v>
      </c>
      <c r="BK215" s="250">
        <f>ROUND(I215*H215,2)</f>
        <v>0</v>
      </c>
      <c r="BL215" s="17" t="s">
        <v>167</v>
      </c>
      <c r="BM215" s="249" t="s">
        <v>373</v>
      </c>
    </row>
    <row r="216" s="13" customFormat="1">
      <c r="A216" s="13"/>
      <c r="B216" s="251"/>
      <c r="C216" s="252"/>
      <c r="D216" s="253" t="s">
        <v>169</v>
      </c>
      <c r="E216" s="254" t="s">
        <v>1</v>
      </c>
      <c r="F216" s="255" t="s">
        <v>120</v>
      </c>
      <c r="G216" s="252"/>
      <c r="H216" s="256">
        <v>935</v>
      </c>
      <c r="I216" s="257"/>
      <c r="J216" s="252"/>
      <c r="K216" s="252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169</v>
      </c>
      <c r="AU216" s="262" t="s">
        <v>83</v>
      </c>
      <c r="AV216" s="13" t="s">
        <v>83</v>
      </c>
      <c r="AW216" s="13" t="s">
        <v>30</v>
      </c>
      <c r="AX216" s="13" t="s">
        <v>81</v>
      </c>
      <c r="AY216" s="262" t="s">
        <v>161</v>
      </c>
    </row>
    <row r="217" s="2" customFormat="1" ht="16.5" customHeight="1">
      <c r="A217" s="38"/>
      <c r="B217" s="39"/>
      <c r="C217" s="237" t="s">
        <v>374</v>
      </c>
      <c r="D217" s="237" t="s">
        <v>163</v>
      </c>
      <c r="E217" s="238" t="s">
        <v>375</v>
      </c>
      <c r="F217" s="239" t="s">
        <v>376</v>
      </c>
      <c r="G217" s="240" t="s">
        <v>166</v>
      </c>
      <c r="H217" s="241">
        <v>935</v>
      </c>
      <c r="I217" s="242"/>
      <c r="J217" s="243">
        <f>ROUND(I217*H217,2)</f>
        <v>0</v>
      </c>
      <c r="K217" s="244"/>
      <c r="L217" s="44"/>
      <c r="M217" s="245" t="s">
        <v>1</v>
      </c>
      <c r="N217" s="246" t="s">
        <v>38</v>
      </c>
      <c r="O217" s="91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9" t="s">
        <v>167</v>
      </c>
      <c r="AT217" s="249" t="s">
        <v>163</v>
      </c>
      <c r="AU217" s="249" t="s">
        <v>83</v>
      </c>
      <c r="AY217" s="17" t="s">
        <v>161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7" t="s">
        <v>81</v>
      </c>
      <c r="BK217" s="250">
        <f>ROUND(I217*H217,2)</f>
        <v>0</v>
      </c>
      <c r="BL217" s="17" t="s">
        <v>167</v>
      </c>
      <c r="BM217" s="249" t="s">
        <v>377</v>
      </c>
    </row>
    <row r="218" s="13" customFormat="1">
      <c r="A218" s="13"/>
      <c r="B218" s="251"/>
      <c r="C218" s="252"/>
      <c r="D218" s="253" t="s">
        <v>169</v>
      </c>
      <c r="E218" s="254" t="s">
        <v>1</v>
      </c>
      <c r="F218" s="255" t="s">
        <v>120</v>
      </c>
      <c r="G218" s="252"/>
      <c r="H218" s="256">
        <v>935</v>
      </c>
      <c r="I218" s="257"/>
      <c r="J218" s="252"/>
      <c r="K218" s="252"/>
      <c r="L218" s="258"/>
      <c r="M218" s="259"/>
      <c r="N218" s="260"/>
      <c r="O218" s="260"/>
      <c r="P218" s="260"/>
      <c r="Q218" s="260"/>
      <c r="R218" s="260"/>
      <c r="S218" s="260"/>
      <c r="T218" s="26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2" t="s">
        <v>169</v>
      </c>
      <c r="AU218" s="262" t="s">
        <v>83</v>
      </c>
      <c r="AV218" s="13" t="s">
        <v>83</v>
      </c>
      <c r="AW218" s="13" t="s">
        <v>30</v>
      </c>
      <c r="AX218" s="13" t="s">
        <v>81</v>
      </c>
      <c r="AY218" s="262" t="s">
        <v>161</v>
      </c>
    </row>
    <row r="219" s="2" customFormat="1" ht="21.75" customHeight="1">
      <c r="A219" s="38"/>
      <c r="B219" s="39"/>
      <c r="C219" s="237" t="s">
        <v>378</v>
      </c>
      <c r="D219" s="237" t="s">
        <v>163</v>
      </c>
      <c r="E219" s="238" t="s">
        <v>379</v>
      </c>
      <c r="F219" s="239" t="s">
        <v>380</v>
      </c>
      <c r="G219" s="240" t="s">
        <v>173</v>
      </c>
      <c r="H219" s="241">
        <v>148</v>
      </c>
      <c r="I219" s="242"/>
      <c r="J219" s="243">
        <f>ROUND(I219*H219,2)</f>
        <v>0</v>
      </c>
      <c r="K219" s="244"/>
      <c r="L219" s="44"/>
      <c r="M219" s="245" t="s">
        <v>1</v>
      </c>
      <c r="N219" s="246" t="s">
        <v>38</v>
      </c>
      <c r="O219" s="91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9" t="s">
        <v>167</v>
      </c>
      <c r="AT219" s="249" t="s">
        <v>163</v>
      </c>
      <c r="AU219" s="249" t="s">
        <v>83</v>
      </c>
      <c r="AY219" s="17" t="s">
        <v>161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7" t="s">
        <v>81</v>
      </c>
      <c r="BK219" s="250">
        <f>ROUND(I219*H219,2)</f>
        <v>0</v>
      </c>
      <c r="BL219" s="17" t="s">
        <v>167</v>
      </c>
      <c r="BM219" s="249" t="s">
        <v>381</v>
      </c>
    </row>
    <row r="220" s="2" customFormat="1" ht="21.75" customHeight="1">
      <c r="A220" s="38"/>
      <c r="B220" s="39"/>
      <c r="C220" s="237" t="s">
        <v>382</v>
      </c>
      <c r="D220" s="237" t="s">
        <v>163</v>
      </c>
      <c r="E220" s="238" t="s">
        <v>383</v>
      </c>
      <c r="F220" s="239" t="s">
        <v>384</v>
      </c>
      <c r="G220" s="240" t="s">
        <v>173</v>
      </c>
      <c r="H220" s="241">
        <v>29</v>
      </c>
      <c r="I220" s="242"/>
      <c r="J220" s="243">
        <f>ROUND(I220*H220,2)</f>
        <v>0</v>
      </c>
      <c r="K220" s="244"/>
      <c r="L220" s="44"/>
      <c r="M220" s="245" t="s">
        <v>1</v>
      </c>
      <c r="N220" s="246" t="s">
        <v>38</v>
      </c>
      <c r="O220" s="91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9" t="s">
        <v>167</v>
      </c>
      <c r="AT220" s="249" t="s">
        <v>163</v>
      </c>
      <c r="AU220" s="249" t="s">
        <v>83</v>
      </c>
      <c r="AY220" s="17" t="s">
        <v>161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7" t="s">
        <v>81</v>
      </c>
      <c r="BK220" s="250">
        <f>ROUND(I220*H220,2)</f>
        <v>0</v>
      </c>
      <c r="BL220" s="17" t="s">
        <v>167</v>
      </c>
      <c r="BM220" s="249" t="s">
        <v>385</v>
      </c>
    </row>
    <row r="221" s="2" customFormat="1" ht="16.5" customHeight="1">
      <c r="A221" s="38"/>
      <c r="B221" s="39"/>
      <c r="C221" s="263" t="s">
        <v>386</v>
      </c>
      <c r="D221" s="263" t="s">
        <v>302</v>
      </c>
      <c r="E221" s="264" t="s">
        <v>387</v>
      </c>
      <c r="F221" s="265" t="s">
        <v>388</v>
      </c>
      <c r="G221" s="266" t="s">
        <v>239</v>
      </c>
      <c r="H221" s="267">
        <v>34.920000000000002</v>
      </c>
      <c r="I221" s="268"/>
      <c r="J221" s="269">
        <f>ROUND(I221*H221,2)</f>
        <v>0</v>
      </c>
      <c r="K221" s="270"/>
      <c r="L221" s="271"/>
      <c r="M221" s="272" t="s">
        <v>1</v>
      </c>
      <c r="N221" s="273" t="s">
        <v>38</v>
      </c>
      <c r="O221" s="91"/>
      <c r="P221" s="247">
        <f>O221*H221</f>
        <v>0</v>
      </c>
      <c r="Q221" s="247">
        <v>0.22</v>
      </c>
      <c r="R221" s="247">
        <f>Q221*H221</f>
        <v>7.6824000000000003</v>
      </c>
      <c r="S221" s="247">
        <v>0</v>
      </c>
      <c r="T221" s="24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9" t="s">
        <v>194</v>
      </c>
      <c r="AT221" s="249" t="s">
        <v>302</v>
      </c>
      <c r="AU221" s="249" t="s">
        <v>83</v>
      </c>
      <c r="AY221" s="17" t="s">
        <v>161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7" t="s">
        <v>81</v>
      </c>
      <c r="BK221" s="250">
        <f>ROUND(I221*H221,2)</f>
        <v>0</v>
      </c>
      <c r="BL221" s="17" t="s">
        <v>167</v>
      </c>
      <c r="BM221" s="249" t="s">
        <v>389</v>
      </c>
    </row>
    <row r="222" s="13" customFormat="1">
      <c r="A222" s="13"/>
      <c r="B222" s="251"/>
      <c r="C222" s="252"/>
      <c r="D222" s="253" t="s">
        <v>169</v>
      </c>
      <c r="E222" s="254" t="s">
        <v>1</v>
      </c>
      <c r="F222" s="255" t="s">
        <v>390</v>
      </c>
      <c r="G222" s="252"/>
      <c r="H222" s="256">
        <v>34.920000000000002</v>
      </c>
      <c r="I222" s="257"/>
      <c r="J222" s="252"/>
      <c r="K222" s="252"/>
      <c r="L222" s="258"/>
      <c r="M222" s="259"/>
      <c r="N222" s="260"/>
      <c r="O222" s="260"/>
      <c r="P222" s="260"/>
      <c r="Q222" s="260"/>
      <c r="R222" s="260"/>
      <c r="S222" s="260"/>
      <c r="T222" s="26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169</v>
      </c>
      <c r="AU222" s="262" t="s">
        <v>83</v>
      </c>
      <c r="AV222" s="13" t="s">
        <v>83</v>
      </c>
      <c r="AW222" s="13" t="s">
        <v>30</v>
      </c>
      <c r="AX222" s="13" t="s">
        <v>81</v>
      </c>
      <c r="AY222" s="262" t="s">
        <v>161</v>
      </c>
    </row>
    <row r="223" s="2" customFormat="1" ht="21.75" customHeight="1">
      <c r="A223" s="38"/>
      <c r="B223" s="39"/>
      <c r="C223" s="237" t="s">
        <v>391</v>
      </c>
      <c r="D223" s="237" t="s">
        <v>163</v>
      </c>
      <c r="E223" s="238" t="s">
        <v>392</v>
      </c>
      <c r="F223" s="239" t="s">
        <v>393</v>
      </c>
      <c r="G223" s="240" t="s">
        <v>173</v>
      </c>
      <c r="H223" s="241">
        <v>148</v>
      </c>
      <c r="I223" s="242"/>
      <c r="J223" s="243">
        <f>ROUND(I223*H223,2)</f>
        <v>0</v>
      </c>
      <c r="K223" s="244"/>
      <c r="L223" s="44"/>
      <c r="M223" s="245" t="s">
        <v>1</v>
      </c>
      <c r="N223" s="246" t="s">
        <v>38</v>
      </c>
      <c r="O223" s="91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9" t="s">
        <v>167</v>
      </c>
      <c r="AT223" s="249" t="s">
        <v>163</v>
      </c>
      <c r="AU223" s="249" t="s">
        <v>83</v>
      </c>
      <c r="AY223" s="17" t="s">
        <v>161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7" t="s">
        <v>81</v>
      </c>
      <c r="BK223" s="250">
        <f>ROUND(I223*H223,2)</f>
        <v>0</v>
      </c>
      <c r="BL223" s="17" t="s">
        <v>167</v>
      </c>
      <c r="BM223" s="249" t="s">
        <v>394</v>
      </c>
    </row>
    <row r="224" s="13" customFormat="1">
      <c r="A224" s="13"/>
      <c r="B224" s="251"/>
      <c r="C224" s="252"/>
      <c r="D224" s="253" t="s">
        <v>169</v>
      </c>
      <c r="E224" s="254" t="s">
        <v>1</v>
      </c>
      <c r="F224" s="255" t="s">
        <v>395</v>
      </c>
      <c r="G224" s="252"/>
      <c r="H224" s="256">
        <v>148</v>
      </c>
      <c r="I224" s="257"/>
      <c r="J224" s="252"/>
      <c r="K224" s="252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169</v>
      </c>
      <c r="AU224" s="262" t="s">
        <v>83</v>
      </c>
      <c r="AV224" s="13" t="s">
        <v>83</v>
      </c>
      <c r="AW224" s="13" t="s">
        <v>30</v>
      </c>
      <c r="AX224" s="13" t="s">
        <v>81</v>
      </c>
      <c r="AY224" s="262" t="s">
        <v>161</v>
      </c>
    </row>
    <row r="225" s="2" customFormat="1" ht="21.75" customHeight="1">
      <c r="A225" s="38"/>
      <c r="B225" s="39"/>
      <c r="C225" s="263" t="s">
        <v>396</v>
      </c>
      <c r="D225" s="263" t="s">
        <v>302</v>
      </c>
      <c r="E225" s="264" t="s">
        <v>397</v>
      </c>
      <c r="F225" s="265" t="s">
        <v>398</v>
      </c>
      <c r="G225" s="266" t="s">
        <v>173</v>
      </c>
      <c r="H225" s="267">
        <v>5</v>
      </c>
      <c r="I225" s="268"/>
      <c r="J225" s="269">
        <f>ROUND(I225*H225,2)</f>
        <v>0</v>
      </c>
      <c r="K225" s="270"/>
      <c r="L225" s="271"/>
      <c r="M225" s="272" t="s">
        <v>1</v>
      </c>
      <c r="N225" s="273" t="s">
        <v>38</v>
      </c>
      <c r="O225" s="91"/>
      <c r="P225" s="247">
        <f>O225*H225</f>
        <v>0</v>
      </c>
      <c r="Q225" s="247">
        <v>8.0000000000000007E-05</v>
      </c>
      <c r="R225" s="247">
        <f>Q225*H225</f>
        <v>0.00040000000000000002</v>
      </c>
      <c r="S225" s="247">
        <v>0</v>
      </c>
      <c r="T225" s="24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9" t="s">
        <v>194</v>
      </c>
      <c r="AT225" s="249" t="s">
        <v>302</v>
      </c>
      <c r="AU225" s="249" t="s">
        <v>83</v>
      </c>
      <c r="AY225" s="17" t="s">
        <v>161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7" t="s">
        <v>81</v>
      </c>
      <c r="BK225" s="250">
        <f>ROUND(I225*H225,2)</f>
        <v>0</v>
      </c>
      <c r="BL225" s="17" t="s">
        <v>167</v>
      </c>
      <c r="BM225" s="249" t="s">
        <v>399</v>
      </c>
    </row>
    <row r="226" s="2" customFormat="1" ht="21.75" customHeight="1">
      <c r="A226" s="38"/>
      <c r="B226" s="39"/>
      <c r="C226" s="263" t="s">
        <v>400</v>
      </c>
      <c r="D226" s="263" t="s">
        <v>302</v>
      </c>
      <c r="E226" s="264" t="s">
        <v>401</v>
      </c>
      <c r="F226" s="265" t="s">
        <v>402</v>
      </c>
      <c r="G226" s="266" t="s">
        <v>173</v>
      </c>
      <c r="H226" s="267">
        <v>53</v>
      </c>
      <c r="I226" s="268"/>
      <c r="J226" s="269">
        <f>ROUND(I226*H226,2)</f>
        <v>0</v>
      </c>
      <c r="K226" s="270"/>
      <c r="L226" s="271"/>
      <c r="M226" s="272" t="s">
        <v>1</v>
      </c>
      <c r="N226" s="273" t="s">
        <v>38</v>
      </c>
      <c r="O226" s="91"/>
      <c r="P226" s="247">
        <f>O226*H226</f>
        <v>0</v>
      </c>
      <c r="Q226" s="247">
        <v>8.0000000000000007E-05</v>
      </c>
      <c r="R226" s="247">
        <f>Q226*H226</f>
        <v>0.0042400000000000007</v>
      </c>
      <c r="S226" s="247">
        <v>0</v>
      </c>
      <c r="T226" s="24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9" t="s">
        <v>194</v>
      </c>
      <c r="AT226" s="249" t="s">
        <v>302</v>
      </c>
      <c r="AU226" s="249" t="s">
        <v>83</v>
      </c>
      <c r="AY226" s="17" t="s">
        <v>161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7" t="s">
        <v>81</v>
      </c>
      <c r="BK226" s="250">
        <f>ROUND(I226*H226,2)</f>
        <v>0</v>
      </c>
      <c r="BL226" s="17" t="s">
        <v>167</v>
      </c>
      <c r="BM226" s="249" t="s">
        <v>403</v>
      </c>
    </row>
    <row r="227" s="13" customFormat="1">
      <c r="A227" s="13"/>
      <c r="B227" s="251"/>
      <c r="C227" s="252"/>
      <c r="D227" s="253" t="s">
        <v>169</v>
      </c>
      <c r="E227" s="254" t="s">
        <v>1</v>
      </c>
      <c r="F227" s="255" t="s">
        <v>404</v>
      </c>
      <c r="G227" s="252"/>
      <c r="H227" s="256">
        <v>53</v>
      </c>
      <c r="I227" s="257"/>
      <c r="J227" s="252"/>
      <c r="K227" s="252"/>
      <c r="L227" s="258"/>
      <c r="M227" s="259"/>
      <c r="N227" s="260"/>
      <c r="O227" s="260"/>
      <c r="P227" s="260"/>
      <c r="Q227" s="260"/>
      <c r="R227" s="260"/>
      <c r="S227" s="260"/>
      <c r="T227" s="26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2" t="s">
        <v>169</v>
      </c>
      <c r="AU227" s="262" t="s">
        <v>83</v>
      </c>
      <c r="AV227" s="13" t="s">
        <v>83</v>
      </c>
      <c r="AW227" s="13" t="s">
        <v>30</v>
      </c>
      <c r="AX227" s="13" t="s">
        <v>81</v>
      </c>
      <c r="AY227" s="262" t="s">
        <v>161</v>
      </c>
    </row>
    <row r="228" s="2" customFormat="1" ht="21.75" customHeight="1">
      <c r="A228" s="38"/>
      <c r="B228" s="39"/>
      <c r="C228" s="263" t="s">
        <v>405</v>
      </c>
      <c r="D228" s="263" t="s">
        <v>302</v>
      </c>
      <c r="E228" s="264" t="s">
        <v>406</v>
      </c>
      <c r="F228" s="265" t="s">
        <v>407</v>
      </c>
      <c r="G228" s="266" t="s">
        <v>173</v>
      </c>
      <c r="H228" s="267">
        <v>90</v>
      </c>
      <c r="I228" s="268"/>
      <c r="J228" s="269">
        <f>ROUND(I228*H228,2)</f>
        <v>0</v>
      </c>
      <c r="K228" s="270"/>
      <c r="L228" s="271"/>
      <c r="M228" s="272" t="s">
        <v>1</v>
      </c>
      <c r="N228" s="273" t="s">
        <v>38</v>
      </c>
      <c r="O228" s="91"/>
      <c r="P228" s="247">
        <f>O228*H228</f>
        <v>0</v>
      </c>
      <c r="Q228" s="247">
        <v>8.0000000000000007E-05</v>
      </c>
      <c r="R228" s="247">
        <f>Q228*H228</f>
        <v>0.0072000000000000007</v>
      </c>
      <c r="S228" s="247">
        <v>0</v>
      </c>
      <c r="T228" s="24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9" t="s">
        <v>194</v>
      </c>
      <c r="AT228" s="249" t="s">
        <v>302</v>
      </c>
      <c r="AU228" s="249" t="s">
        <v>83</v>
      </c>
      <c r="AY228" s="17" t="s">
        <v>161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7" t="s">
        <v>81</v>
      </c>
      <c r="BK228" s="250">
        <f>ROUND(I228*H228,2)</f>
        <v>0</v>
      </c>
      <c r="BL228" s="17" t="s">
        <v>167</v>
      </c>
      <c r="BM228" s="249" t="s">
        <v>408</v>
      </c>
    </row>
    <row r="229" s="13" customFormat="1">
      <c r="A229" s="13"/>
      <c r="B229" s="251"/>
      <c r="C229" s="252"/>
      <c r="D229" s="253" t="s">
        <v>169</v>
      </c>
      <c r="E229" s="254" t="s">
        <v>1</v>
      </c>
      <c r="F229" s="255" t="s">
        <v>409</v>
      </c>
      <c r="G229" s="252"/>
      <c r="H229" s="256">
        <v>90</v>
      </c>
      <c r="I229" s="257"/>
      <c r="J229" s="252"/>
      <c r="K229" s="252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169</v>
      </c>
      <c r="AU229" s="262" t="s">
        <v>83</v>
      </c>
      <c r="AV229" s="13" t="s">
        <v>83</v>
      </c>
      <c r="AW229" s="13" t="s">
        <v>30</v>
      </c>
      <c r="AX229" s="13" t="s">
        <v>81</v>
      </c>
      <c r="AY229" s="262" t="s">
        <v>161</v>
      </c>
    </row>
    <row r="230" s="2" customFormat="1" ht="21.75" customHeight="1">
      <c r="A230" s="38"/>
      <c r="B230" s="39"/>
      <c r="C230" s="237" t="s">
        <v>410</v>
      </c>
      <c r="D230" s="237" t="s">
        <v>163</v>
      </c>
      <c r="E230" s="238" t="s">
        <v>411</v>
      </c>
      <c r="F230" s="239" t="s">
        <v>412</v>
      </c>
      <c r="G230" s="240" t="s">
        <v>173</v>
      </c>
      <c r="H230" s="241">
        <v>29</v>
      </c>
      <c r="I230" s="242"/>
      <c r="J230" s="243">
        <f>ROUND(I230*H230,2)</f>
        <v>0</v>
      </c>
      <c r="K230" s="244"/>
      <c r="L230" s="44"/>
      <c r="M230" s="245" t="s">
        <v>1</v>
      </c>
      <c r="N230" s="246" t="s">
        <v>38</v>
      </c>
      <c r="O230" s="91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9" t="s">
        <v>167</v>
      </c>
      <c r="AT230" s="249" t="s">
        <v>163</v>
      </c>
      <c r="AU230" s="249" t="s">
        <v>83</v>
      </c>
      <c r="AY230" s="17" t="s">
        <v>161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7" t="s">
        <v>81</v>
      </c>
      <c r="BK230" s="250">
        <f>ROUND(I230*H230,2)</f>
        <v>0</v>
      </c>
      <c r="BL230" s="17" t="s">
        <v>167</v>
      </c>
      <c r="BM230" s="249" t="s">
        <v>413</v>
      </c>
    </row>
    <row r="231" s="13" customFormat="1">
      <c r="A231" s="13"/>
      <c r="B231" s="251"/>
      <c r="C231" s="252"/>
      <c r="D231" s="253" t="s">
        <v>169</v>
      </c>
      <c r="E231" s="254" t="s">
        <v>1</v>
      </c>
      <c r="F231" s="255" t="s">
        <v>414</v>
      </c>
      <c r="G231" s="252"/>
      <c r="H231" s="256">
        <v>29</v>
      </c>
      <c r="I231" s="257"/>
      <c r="J231" s="252"/>
      <c r="K231" s="252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169</v>
      </c>
      <c r="AU231" s="262" t="s">
        <v>83</v>
      </c>
      <c r="AV231" s="13" t="s">
        <v>83</v>
      </c>
      <c r="AW231" s="13" t="s">
        <v>30</v>
      </c>
      <c r="AX231" s="13" t="s">
        <v>81</v>
      </c>
      <c r="AY231" s="262" t="s">
        <v>161</v>
      </c>
    </row>
    <row r="232" s="2" customFormat="1" ht="21.75" customHeight="1">
      <c r="A232" s="38"/>
      <c r="B232" s="39"/>
      <c r="C232" s="263" t="s">
        <v>415</v>
      </c>
      <c r="D232" s="263" t="s">
        <v>302</v>
      </c>
      <c r="E232" s="264" t="s">
        <v>416</v>
      </c>
      <c r="F232" s="265" t="s">
        <v>417</v>
      </c>
      <c r="G232" s="266" t="s">
        <v>173</v>
      </c>
      <c r="H232" s="267">
        <v>19</v>
      </c>
      <c r="I232" s="268"/>
      <c r="J232" s="269">
        <f>ROUND(I232*H232,2)</f>
        <v>0</v>
      </c>
      <c r="K232" s="270"/>
      <c r="L232" s="271"/>
      <c r="M232" s="272" t="s">
        <v>1</v>
      </c>
      <c r="N232" s="273" t="s">
        <v>38</v>
      </c>
      <c r="O232" s="91"/>
      <c r="P232" s="247">
        <f>O232*H232</f>
        <v>0</v>
      </c>
      <c r="Q232" s="247">
        <v>3.0000000000000001E-05</v>
      </c>
      <c r="R232" s="247">
        <f>Q232*H232</f>
        <v>0.00056999999999999998</v>
      </c>
      <c r="S232" s="247">
        <v>0</v>
      </c>
      <c r="T232" s="24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9" t="s">
        <v>194</v>
      </c>
      <c r="AT232" s="249" t="s">
        <v>302</v>
      </c>
      <c r="AU232" s="249" t="s">
        <v>83</v>
      </c>
      <c r="AY232" s="17" t="s">
        <v>161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7" t="s">
        <v>81</v>
      </c>
      <c r="BK232" s="250">
        <f>ROUND(I232*H232,2)</f>
        <v>0</v>
      </c>
      <c r="BL232" s="17" t="s">
        <v>167</v>
      </c>
      <c r="BM232" s="249" t="s">
        <v>418</v>
      </c>
    </row>
    <row r="233" s="2" customFormat="1" ht="16.5" customHeight="1">
      <c r="A233" s="38"/>
      <c r="B233" s="39"/>
      <c r="C233" s="263" t="s">
        <v>419</v>
      </c>
      <c r="D233" s="263" t="s">
        <v>302</v>
      </c>
      <c r="E233" s="264" t="s">
        <v>420</v>
      </c>
      <c r="F233" s="265" t="s">
        <v>421</v>
      </c>
      <c r="G233" s="266" t="s">
        <v>173</v>
      </c>
      <c r="H233" s="267">
        <v>2</v>
      </c>
      <c r="I233" s="268"/>
      <c r="J233" s="269">
        <f>ROUND(I233*H233,2)</f>
        <v>0</v>
      </c>
      <c r="K233" s="270"/>
      <c r="L233" s="271"/>
      <c r="M233" s="272" t="s">
        <v>1</v>
      </c>
      <c r="N233" s="273" t="s">
        <v>38</v>
      </c>
      <c r="O233" s="91"/>
      <c r="P233" s="247">
        <f>O233*H233</f>
        <v>0</v>
      </c>
      <c r="Q233" s="247">
        <v>3.0000000000000001E-05</v>
      </c>
      <c r="R233" s="247">
        <f>Q233*H233</f>
        <v>6.0000000000000002E-05</v>
      </c>
      <c r="S233" s="247">
        <v>0</v>
      </c>
      <c r="T233" s="24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9" t="s">
        <v>194</v>
      </c>
      <c r="AT233" s="249" t="s">
        <v>302</v>
      </c>
      <c r="AU233" s="249" t="s">
        <v>83</v>
      </c>
      <c r="AY233" s="17" t="s">
        <v>161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7" t="s">
        <v>81</v>
      </c>
      <c r="BK233" s="250">
        <f>ROUND(I233*H233,2)</f>
        <v>0</v>
      </c>
      <c r="BL233" s="17" t="s">
        <v>167</v>
      </c>
      <c r="BM233" s="249" t="s">
        <v>422</v>
      </c>
    </row>
    <row r="234" s="2" customFormat="1" ht="21.75" customHeight="1">
      <c r="A234" s="38"/>
      <c r="B234" s="39"/>
      <c r="C234" s="263" t="s">
        <v>423</v>
      </c>
      <c r="D234" s="263" t="s">
        <v>302</v>
      </c>
      <c r="E234" s="264" t="s">
        <v>424</v>
      </c>
      <c r="F234" s="265" t="s">
        <v>425</v>
      </c>
      <c r="G234" s="266" t="s">
        <v>173</v>
      </c>
      <c r="H234" s="267">
        <v>6</v>
      </c>
      <c r="I234" s="268"/>
      <c r="J234" s="269">
        <f>ROUND(I234*H234,2)</f>
        <v>0</v>
      </c>
      <c r="K234" s="270"/>
      <c r="L234" s="271"/>
      <c r="M234" s="272" t="s">
        <v>1</v>
      </c>
      <c r="N234" s="273" t="s">
        <v>38</v>
      </c>
      <c r="O234" s="91"/>
      <c r="P234" s="247">
        <f>O234*H234</f>
        <v>0</v>
      </c>
      <c r="Q234" s="247">
        <v>3.0000000000000001E-05</v>
      </c>
      <c r="R234" s="247">
        <f>Q234*H234</f>
        <v>0.00018000000000000001</v>
      </c>
      <c r="S234" s="247">
        <v>0</v>
      </c>
      <c r="T234" s="24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9" t="s">
        <v>194</v>
      </c>
      <c r="AT234" s="249" t="s">
        <v>302</v>
      </c>
      <c r="AU234" s="249" t="s">
        <v>83</v>
      </c>
      <c r="AY234" s="17" t="s">
        <v>161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7" t="s">
        <v>81</v>
      </c>
      <c r="BK234" s="250">
        <f>ROUND(I234*H234,2)</f>
        <v>0</v>
      </c>
      <c r="BL234" s="17" t="s">
        <v>167</v>
      </c>
      <c r="BM234" s="249" t="s">
        <v>426</v>
      </c>
    </row>
    <row r="235" s="2" customFormat="1" ht="16.5" customHeight="1">
      <c r="A235" s="38"/>
      <c r="B235" s="39"/>
      <c r="C235" s="263" t="s">
        <v>427</v>
      </c>
      <c r="D235" s="263" t="s">
        <v>302</v>
      </c>
      <c r="E235" s="264" t="s">
        <v>428</v>
      </c>
      <c r="F235" s="265" t="s">
        <v>429</v>
      </c>
      <c r="G235" s="266" t="s">
        <v>173</v>
      </c>
      <c r="H235" s="267">
        <v>2</v>
      </c>
      <c r="I235" s="268"/>
      <c r="J235" s="269">
        <f>ROUND(I235*H235,2)</f>
        <v>0</v>
      </c>
      <c r="K235" s="270"/>
      <c r="L235" s="271"/>
      <c r="M235" s="272" t="s">
        <v>1</v>
      </c>
      <c r="N235" s="273" t="s">
        <v>38</v>
      </c>
      <c r="O235" s="91"/>
      <c r="P235" s="247">
        <f>O235*H235</f>
        <v>0</v>
      </c>
      <c r="Q235" s="247">
        <v>3.0000000000000001E-05</v>
      </c>
      <c r="R235" s="247">
        <f>Q235*H235</f>
        <v>6.0000000000000002E-05</v>
      </c>
      <c r="S235" s="247">
        <v>0</v>
      </c>
      <c r="T235" s="24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9" t="s">
        <v>194</v>
      </c>
      <c r="AT235" s="249" t="s">
        <v>302</v>
      </c>
      <c r="AU235" s="249" t="s">
        <v>83</v>
      </c>
      <c r="AY235" s="17" t="s">
        <v>161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7" t="s">
        <v>81</v>
      </c>
      <c r="BK235" s="250">
        <f>ROUND(I235*H235,2)</f>
        <v>0</v>
      </c>
      <c r="BL235" s="17" t="s">
        <v>167</v>
      </c>
      <c r="BM235" s="249" t="s">
        <v>430</v>
      </c>
    </row>
    <row r="236" s="2" customFormat="1" ht="21.75" customHeight="1">
      <c r="A236" s="38"/>
      <c r="B236" s="39"/>
      <c r="C236" s="237" t="s">
        <v>431</v>
      </c>
      <c r="D236" s="237" t="s">
        <v>163</v>
      </c>
      <c r="E236" s="238" t="s">
        <v>432</v>
      </c>
      <c r="F236" s="239" t="s">
        <v>433</v>
      </c>
      <c r="G236" s="240" t="s">
        <v>166</v>
      </c>
      <c r="H236" s="241">
        <v>117</v>
      </c>
      <c r="I236" s="242"/>
      <c r="J236" s="243">
        <f>ROUND(I236*H236,2)</f>
        <v>0</v>
      </c>
      <c r="K236" s="244"/>
      <c r="L236" s="44"/>
      <c r="M236" s="245" t="s">
        <v>1</v>
      </c>
      <c r="N236" s="246" t="s">
        <v>38</v>
      </c>
      <c r="O236" s="91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9" t="s">
        <v>167</v>
      </c>
      <c r="AT236" s="249" t="s">
        <v>163</v>
      </c>
      <c r="AU236" s="249" t="s">
        <v>83</v>
      </c>
      <c r="AY236" s="17" t="s">
        <v>161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7" t="s">
        <v>81</v>
      </c>
      <c r="BK236" s="250">
        <f>ROUND(I236*H236,2)</f>
        <v>0</v>
      </c>
      <c r="BL236" s="17" t="s">
        <v>167</v>
      </c>
      <c r="BM236" s="249" t="s">
        <v>434</v>
      </c>
    </row>
    <row r="237" s="13" customFormat="1">
      <c r="A237" s="13"/>
      <c r="B237" s="251"/>
      <c r="C237" s="252"/>
      <c r="D237" s="253" t="s">
        <v>169</v>
      </c>
      <c r="E237" s="254" t="s">
        <v>1</v>
      </c>
      <c r="F237" s="255" t="s">
        <v>123</v>
      </c>
      <c r="G237" s="252"/>
      <c r="H237" s="256">
        <v>117</v>
      </c>
      <c r="I237" s="257"/>
      <c r="J237" s="252"/>
      <c r="K237" s="252"/>
      <c r="L237" s="258"/>
      <c r="M237" s="259"/>
      <c r="N237" s="260"/>
      <c r="O237" s="260"/>
      <c r="P237" s="260"/>
      <c r="Q237" s="260"/>
      <c r="R237" s="260"/>
      <c r="S237" s="260"/>
      <c r="T237" s="26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2" t="s">
        <v>169</v>
      </c>
      <c r="AU237" s="262" t="s">
        <v>83</v>
      </c>
      <c r="AV237" s="13" t="s">
        <v>83</v>
      </c>
      <c r="AW237" s="13" t="s">
        <v>30</v>
      </c>
      <c r="AX237" s="13" t="s">
        <v>81</v>
      </c>
      <c r="AY237" s="262" t="s">
        <v>161</v>
      </c>
    </row>
    <row r="238" s="2" customFormat="1" ht="16.5" customHeight="1">
      <c r="A238" s="38"/>
      <c r="B238" s="39"/>
      <c r="C238" s="263" t="s">
        <v>435</v>
      </c>
      <c r="D238" s="263" t="s">
        <v>302</v>
      </c>
      <c r="E238" s="264" t="s">
        <v>436</v>
      </c>
      <c r="F238" s="265" t="s">
        <v>437</v>
      </c>
      <c r="G238" s="266" t="s">
        <v>239</v>
      </c>
      <c r="H238" s="267">
        <v>12.051</v>
      </c>
      <c r="I238" s="268"/>
      <c r="J238" s="269">
        <f>ROUND(I238*H238,2)</f>
        <v>0</v>
      </c>
      <c r="K238" s="270"/>
      <c r="L238" s="271"/>
      <c r="M238" s="272" t="s">
        <v>1</v>
      </c>
      <c r="N238" s="273" t="s">
        <v>38</v>
      </c>
      <c r="O238" s="91"/>
      <c r="P238" s="247">
        <f>O238*H238</f>
        <v>0</v>
      </c>
      <c r="Q238" s="247">
        <v>0.20000000000000001</v>
      </c>
      <c r="R238" s="247">
        <f>Q238*H238</f>
        <v>2.4102000000000001</v>
      </c>
      <c r="S238" s="247">
        <v>0</v>
      </c>
      <c r="T238" s="24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9" t="s">
        <v>194</v>
      </c>
      <c r="AT238" s="249" t="s">
        <v>302</v>
      </c>
      <c r="AU238" s="249" t="s">
        <v>83</v>
      </c>
      <c r="AY238" s="17" t="s">
        <v>161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7" t="s">
        <v>81</v>
      </c>
      <c r="BK238" s="250">
        <f>ROUND(I238*H238,2)</f>
        <v>0</v>
      </c>
      <c r="BL238" s="17" t="s">
        <v>167</v>
      </c>
      <c r="BM238" s="249" t="s">
        <v>438</v>
      </c>
    </row>
    <row r="239" s="13" customFormat="1">
      <c r="A239" s="13"/>
      <c r="B239" s="251"/>
      <c r="C239" s="252"/>
      <c r="D239" s="253" t="s">
        <v>169</v>
      </c>
      <c r="E239" s="252"/>
      <c r="F239" s="255" t="s">
        <v>439</v>
      </c>
      <c r="G239" s="252"/>
      <c r="H239" s="256">
        <v>12.051</v>
      </c>
      <c r="I239" s="257"/>
      <c r="J239" s="252"/>
      <c r="K239" s="252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169</v>
      </c>
      <c r="AU239" s="262" t="s">
        <v>83</v>
      </c>
      <c r="AV239" s="13" t="s">
        <v>83</v>
      </c>
      <c r="AW239" s="13" t="s">
        <v>4</v>
      </c>
      <c r="AX239" s="13" t="s">
        <v>81</v>
      </c>
      <c r="AY239" s="262" t="s">
        <v>161</v>
      </c>
    </row>
    <row r="240" s="2" customFormat="1" ht="21.75" customHeight="1">
      <c r="A240" s="38"/>
      <c r="B240" s="39"/>
      <c r="C240" s="237" t="s">
        <v>440</v>
      </c>
      <c r="D240" s="237" t="s">
        <v>163</v>
      </c>
      <c r="E240" s="238" t="s">
        <v>441</v>
      </c>
      <c r="F240" s="239" t="s">
        <v>442</v>
      </c>
      <c r="G240" s="240" t="s">
        <v>173</v>
      </c>
      <c r="H240" s="241">
        <v>31</v>
      </c>
      <c r="I240" s="242"/>
      <c r="J240" s="243">
        <f>ROUND(I240*H240,2)</f>
        <v>0</v>
      </c>
      <c r="K240" s="244"/>
      <c r="L240" s="44"/>
      <c r="M240" s="245" t="s">
        <v>1</v>
      </c>
      <c r="N240" s="246" t="s">
        <v>38</v>
      </c>
      <c r="O240" s="91"/>
      <c r="P240" s="247">
        <f>O240*H240</f>
        <v>0</v>
      </c>
      <c r="Q240" s="247">
        <v>5.0000000000000002E-05</v>
      </c>
      <c r="R240" s="247">
        <f>Q240*H240</f>
        <v>0.0015500000000000002</v>
      </c>
      <c r="S240" s="247">
        <v>0</v>
      </c>
      <c r="T240" s="24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9" t="s">
        <v>167</v>
      </c>
      <c r="AT240" s="249" t="s">
        <v>163</v>
      </c>
      <c r="AU240" s="249" t="s">
        <v>83</v>
      </c>
      <c r="AY240" s="17" t="s">
        <v>161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7" t="s">
        <v>81</v>
      </c>
      <c r="BK240" s="250">
        <f>ROUND(I240*H240,2)</f>
        <v>0</v>
      </c>
      <c r="BL240" s="17" t="s">
        <v>167</v>
      </c>
      <c r="BM240" s="249" t="s">
        <v>443</v>
      </c>
    </row>
    <row r="241" s="2" customFormat="1" ht="16.5" customHeight="1">
      <c r="A241" s="38"/>
      <c r="B241" s="39"/>
      <c r="C241" s="263" t="s">
        <v>444</v>
      </c>
      <c r="D241" s="263" t="s">
        <v>302</v>
      </c>
      <c r="E241" s="264" t="s">
        <v>445</v>
      </c>
      <c r="F241" s="265" t="s">
        <v>446</v>
      </c>
      <c r="G241" s="266" t="s">
        <v>173</v>
      </c>
      <c r="H241" s="267">
        <v>93</v>
      </c>
      <c r="I241" s="268"/>
      <c r="J241" s="269">
        <f>ROUND(I241*H241,2)</f>
        <v>0</v>
      </c>
      <c r="K241" s="270"/>
      <c r="L241" s="271"/>
      <c r="M241" s="272" t="s">
        <v>1</v>
      </c>
      <c r="N241" s="273" t="s">
        <v>38</v>
      </c>
      <c r="O241" s="91"/>
      <c r="P241" s="247">
        <f>O241*H241</f>
        <v>0</v>
      </c>
      <c r="Q241" s="247">
        <v>0.0058999999999999999</v>
      </c>
      <c r="R241" s="247">
        <f>Q241*H241</f>
        <v>0.54869999999999997</v>
      </c>
      <c r="S241" s="247">
        <v>0</v>
      </c>
      <c r="T241" s="24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9" t="s">
        <v>194</v>
      </c>
      <c r="AT241" s="249" t="s">
        <v>302</v>
      </c>
      <c r="AU241" s="249" t="s">
        <v>83</v>
      </c>
      <c r="AY241" s="17" t="s">
        <v>161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7" t="s">
        <v>81</v>
      </c>
      <c r="BK241" s="250">
        <f>ROUND(I241*H241,2)</f>
        <v>0</v>
      </c>
      <c r="BL241" s="17" t="s">
        <v>167</v>
      </c>
      <c r="BM241" s="249" t="s">
        <v>447</v>
      </c>
    </row>
    <row r="242" s="13" customFormat="1">
      <c r="A242" s="13"/>
      <c r="B242" s="251"/>
      <c r="C242" s="252"/>
      <c r="D242" s="253" t="s">
        <v>169</v>
      </c>
      <c r="E242" s="254" t="s">
        <v>1</v>
      </c>
      <c r="F242" s="255" t="s">
        <v>448</v>
      </c>
      <c r="G242" s="252"/>
      <c r="H242" s="256">
        <v>93</v>
      </c>
      <c r="I242" s="257"/>
      <c r="J242" s="252"/>
      <c r="K242" s="252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169</v>
      </c>
      <c r="AU242" s="262" t="s">
        <v>83</v>
      </c>
      <c r="AV242" s="13" t="s">
        <v>83</v>
      </c>
      <c r="AW242" s="13" t="s">
        <v>30</v>
      </c>
      <c r="AX242" s="13" t="s">
        <v>81</v>
      </c>
      <c r="AY242" s="262" t="s">
        <v>161</v>
      </c>
    </row>
    <row r="243" s="2" customFormat="1" ht="21.75" customHeight="1">
      <c r="A243" s="38"/>
      <c r="B243" s="39"/>
      <c r="C243" s="237" t="s">
        <v>449</v>
      </c>
      <c r="D243" s="237" t="s">
        <v>163</v>
      </c>
      <c r="E243" s="238" t="s">
        <v>450</v>
      </c>
      <c r="F243" s="239" t="s">
        <v>451</v>
      </c>
      <c r="G243" s="240" t="s">
        <v>166</v>
      </c>
      <c r="H243" s="241">
        <v>23.199999999999999</v>
      </c>
      <c r="I243" s="242"/>
      <c r="J243" s="243">
        <f>ROUND(I243*H243,2)</f>
        <v>0</v>
      </c>
      <c r="K243" s="244"/>
      <c r="L243" s="44"/>
      <c r="M243" s="245" t="s">
        <v>1</v>
      </c>
      <c r="N243" s="246" t="s">
        <v>38</v>
      </c>
      <c r="O243" s="91"/>
      <c r="P243" s="247">
        <f>O243*H243</f>
        <v>0</v>
      </c>
      <c r="Q243" s="247">
        <v>0.00036000000000000002</v>
      </c>
      <c r="R243" s="247">
        <f>Q243*H243</f>
        <v>0.008352</v>
      </c>
      <c r="S243" s="247">
        <v>0</v>
      </c>
      <c r="T243" s="24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9" t="s">
        <v>167</v>
      </c>
      <c r="AT243" s="249" t="s">
        <v>163</v>
      </c>
      <c r="AU243" s="249" t="s">
        <v>83</v>
      </c>
      <c r="AY243" s="17" t="s">
        <v>161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7" t="s">
        <v>81</v>
      </c>
      <c r="BK243" s="250">
        <f>ROUND(I243*H243,2)</f>
        <v>0</v>
      </c>
      <c r="BL243" s="17" t="s">
        <v>167</v>
      </c>
      <c r="BM243" s="249" t="s">
        <v>452</v>
      </c>
    </row>
    <row r="244" s="13" customFormat="1">
      <c r="A244" s="13"/>
      <c r="B244" s="251"/>
      <c r="C244" s="252"/>
      <c r="D244" s="253" t="s">
        <v>169</v>
      </c>
      <c r="E244" s="254" t="s">
        <v>1</v>
      </c>
      <c r="F244" s="255" t="s">
        <v>453</v>
      </c>
      <c r="G244" s="252"/>
      <c r="H244" s="256">
        <v>23.199999999999999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169</v>
      </c>
      <c r="AU244" s="262" t="s">
        <v>83</v>
      </c>
      <c r="AV244" s="13" t="s">
        <v>83</v>
      </c>
      <c r="AW244" s="13" t="s">
        <v>30</v>
      </c>
      <c r="AX244" s="13" t="s">
        <v>81</v>
      </c>
      <c r="AY244" s="262" t="s">
        <v>161</v>
      </c>
    </row>
    <row r="245" s="2" customFormat="1" ht="21.75" customHeight="1">
      <c r="A245" s="38"/>
      <c r="B245" s="39"/>
      <c r="C245" s="237" t="s">
        <v>454</v>
      </c>
      <c r="D245" s="237" t="s">
        <v>163</v>
      </c>
      <c r="E245" s="238" t="s">
        <v>455</v>
      </c>
      <c r="F245" s="239" t="s">
        <v>456</v>
      </c>
      <c r="G245" s="240" t="s">
        <v>173</v>
      </c>
      <c r="H245" s="241">
        <v>29</v>
      </c>
      <c r="I245" s="242"/>
      <c r="J245" s="243">
        <f>ROUND(I245*H245,2)</f>
        <v>0</v>
      </c>
      <c r="K245" s="244"/>
      <c r="L245" s="44"/>
      <c r="M245" s="245" t="s">
        <v>1</v>
      </c>
      <c r="N245" s="246" t="s">
        <v>38</v>
      </c>
      <c r="O245" s="91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9" t="s">
        <v>167</v>
      </c>
      <c r="AT245" s="249" t="s">
        <v>163</v>
      </c>
      <c r="AU245" s="249" t="s">
        <v>83</v>
      </c>
      <c r="AY245" s="17" t="s">
        <v>161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7" t="s">
        <v>81</v>
      </c>
      <c r="BK245" s="250">
        <f>ROUND(I245*H245,2)</f>
        <v>0</v>
      </c>
      <c r="BL245" s="17" t="s">
        <v>167</v>
      </c>
      <c r="BM245" s="249" t="s">
        <v>457</v>
      </c>
    </row>
    <row r="246" s="2" customFormat="1" ht="21.75" customHeight="1">
      <c r="A246" s="38"/>
      <c r="B246" s="39"/>
      <c r="C246" s="237" t="s">
        <v>458</v>
      </c>
      <c r="D246" s="237" t="s">
        <v>163</v>
      </c>
      <c r="E246" s="238" t="s">
        <v>459</v>
      </c>
      <c r="F246" s="239" t="s">
        <v>460</v>
      </c>
      <c r="G246" s="240" t="s">
        <v>166</v>
      </c>
      <c r="H246" s="241">
        <v>117</v>
      </c>
      <c r="I246" s="242"/>
      <c r="J246" s="243">
        <f>ROUND(I246*H246,2)</f>
        <v>0</v>
      </c>
      <c r="K246" s="244"/>
      <c r="L246" s="44"/>
      <c r="M246" s="245" t="s">
        <v>1</v>
      </c>
      <c r="N246" s="246" t="s">
        <v>38</v>
      </c>
      <c r="O246" s="91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9" t="s">
        <v>167</v>
      </c>
      <c r="AT246" s="249" t="s">
        <v>163</v>
      </c>
      <c r="AU246" s="249" t="s">
        <v>83</v>
      </c>
      <c r="AY246" s="17" t="s">
        <v>161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7" t="s">
        <v>81</v>
      </c>
      <c r="BK246" s="250">
        <f>ROUND(I246*H246,2)</f>
        <v>0</v>
      </c>
      <c r="BL246" s="17" t="s">
        <v>167</v>
      </c>
      <c r="BM246" s="249" t="s">
        <v>461</v>
      </c>
    </row>
    <row r="247" s="13" customFormat="1">
      <c r="A247" s="13"/>
      <c r="B247" s="251"/>
      <c r="C247" s="252"/>
      <c r="D247" s="253" t="s">
        <v>169</v>
      </c>
      <c r="E247" s="254" t="s">
        <v>1</v>
      </c>
      <c r="F247" s="255" t="s">
        <v>123</v>
      </c>
      <c r="G247" s="252"/>
      <c r="H247" s="256">
        <v>117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169</v>
      </c>
      <c r="AU247" s="262" t="s">
        <v>83</v>
      </c>
      <c r="AV247" s="13" t="s">
        <v>83</v>
      </c>
      <c r="AW247" s="13" t="s">
        <v>30</v>
      </c>
      <c r="AX247" s="13" t="s">
        <v>81</v>
      </c>
      <c r="AY247" s="262" t="s">
        <v>161</v>
      </c>
    </row>
    <row r="248" s="2" customFormat="1" ht="16.5" customHeight="1">
      <c r="A248" s="38"/>
      <c r="B248" s="39"/>
      <c r="C248" s="237" t="s">
        <v>462</v>
      </c>
      <c r="D248" s="237" t="s">
        <v>163</v>
      </c>
      <c r="E248" s="238" t="s">
        <v>463</v>
      </c>
      <c r="F248" s="239" t="s">
        <v>464</v>
      </c>
      <c r="G248" s="240" t="s">
        <v>239</v>
      </c>
      <c r="H248" s="241">
        <v>50</v>
      </c>
      <c r="I248" s="242"/>
      <c r="J248" s="243">
        <f>ROUND(I248*H248,2)</f>
        <v>0</v>
      </c>
      <c r="K248" s="244"/>
      <c r="L248" s="44"/>
      <c r="M248" s="245" t="s">
        <v>1</v>
      </c>
      <c r="N248" s="246" t="s">
        <v>38</v>
      </c>
      <c r="O248" s="91"/>
      <c r="P248" s="247">
        <f>O248*H248</f>
        <v>0</v>
      </c>
      <c r="Q248" s="247">
        <v>0</v>
      </c>
      <c r="R248" s="247">
        <f>Q248*H248</f>
        <v>0</v>
      </c>
      <c r="S248" s="247">
        <v>0</v>
      </c>
      <c r="T248" s="24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9" t="s">
        <v>167</v>
      </c>
      <c r="AT248" s="249" t="s">
        <v>163</v>
      </c>
      <c r="AU248" s="249" t="s">
        <v>83</v>
      </c>
      <c r="AY248" s="17" t="s">
        <v>161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7" t="s">
        <v>81</v>
      </c>
      <c r="BK248" s="250">
        <f>ROUND(I248*H248,2)</f>
        <v>0</v>
      </c>
      <c r="BL248" s="17" t="s">
        <v>167</v>
      </c>
      <c r="BM248" s="249" t="s">
        <v>465</v>
      </c>
    </row>
    <row r="249" s="2" customFormat="1" ht="21.75" customHeight="1">
      <c r="A249" s="38"/>
      <c r="B249" s="39"/>
      <c r="C249" s="237" t="s">
        <v>466</v>
      </c>
      <c r="D249" s="237" t="s">
        <v>163</v>
      </c>
      <c r="E249" s="238" t="s">
        <v>467</v>
      </c>
      <c r="F249" s="239" t="s">
        <v>468</v>
      </c>
      <c r="G249" s="240" t="s">
        <v>239</v>
      </c>
      <c r="H249" s="241">
        <v>450</v>
      </c>
      <c r="I249" s="242"/>
      <c r="J249" s="243">
        <f>ROUND(I249*H249,2)</f>
        <v>0</v>
      </c>
      <c r="K249" s="244"/>
      <c r="L249" s="44"/>
      <c r="M249" s="245" t="s">
        <v>1</v>
      </c>
      <c r="N249" s="246" t="s">
        <v>38</v>
      </c>
      <c r="O249" s="91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9" t="s">
        <v>167</v>
      </c>
      <c r="AT249" s="249" t="s">
        <v>163</v>
      </c>
      <c r="AU249" s="249" t="s">
        <v>83</v>
      </c>
      <c r="AY249" s="17" t="s">
        <v>161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7" t="s">
        <v>81</v>
      </c>
      <c r="BK249" s="250">
        <f>ROUND(I249*H249,2)</f>
        <v>0</v>
      </c>
      <c r="BL249" s="17" t="s">
        <v>167</v>
      </c>
      <c r="BM249" s="249" t="s">
        <v>469</v>
      </c>
    </row>
    <row r="250" s="13" customFormat="1">
      <c r="A250" s="13"/>
      <c r="B250" s="251"/>
      <c r="C250" s="252"/>
      <c r="D250" s="253" t="s">
        <v>169</v>
      </c>
      <c r="E250" s="254" t="s">
        <v>1</v>
      </c>
      <c r="F250" s="255" t="s">
        <v>470</v>
      </c>
      <c r="G250" s="252"/>
      <c r="H250" s="256">
        <v>450</v>
      </c>
      <c r="I250" s="257"/>
      <c r="J250" s="252"/>
      <c r="K250" s="252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169</v>
      </c>
      <c r="AU250" s="262" t="s">
        <v>83</v>
      </c>
      <c r="AV250" s="13" t="s">
        <v>83</v>
      </c>
      <c r="AW250" s="13" t="s">
        <v>30</v>
      </c>
      <c r="AX250" s="13" t="s">
        <v>81</v>
      </c>
      <c r="AY250" s="262" t="s">
        <v>161</v>
      </c>
    </row>
    <row r="251" s="12" customFormat="1" ht="22.8" customHeight="1">
      <c r="A251" s="12"/>
      <c r="B251" s="221"/>
      <c r="C251" s="222"/>
      <c r="D251" s="223" t="s">
        <v>72</v>
      </c>
      <c r="E251" s="235" t="s">
        <v>83</v>
      </c>
      <c r="F251" s="235" t="s">
        <v>471</v>
      </c>
      <c r="G251" s="222"/>
      <c r="H251" s="222"/>
      <c r="I251" s="225"/>
      <c r="J251" s="236">
        <f>BK251</f>
        <v>0</v>
      </c>
      <c r="K251" s="222"/>
      <c r="L251" s="227"/>
      <c r="M251" s="228"/>
      <c r="N251" s="229"/>
      <c r="O251" s="229"/>
      <c r="P251" s="230">
        <f>SUM(P252:P255)</f>
        <v>0</v>
      </c>
      <c r="Q251" s="229"/>
      <c r="R251" s="230">
        <f>SUM(R252:R255)</f>
        <v>0</v>
      </c>
      <c r="S251" s="229"/>
      <c r="T251" s="231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2" t="s">
        <v>81</v>
      </c>
      <c r="AT251" s="233" t="s">
        <v>72</v>
      </c>
      <c r="AU251" s="233" t="s">
        <v>81</v>
      </c>
      <c r="AY251" s="232" t="s">
        <v>161</v>
      </c>
      <c r="BK251" s="234">
        <f>SUM(BK252:BK255)</f>
        <v>0</v>
      </c>
    </row>
    <row r="252" s="2" customFormat="1" ht="21.75" customHeight="1">
      <c r="A252" s="38"/>
      <c r="B252" s="39"/>
      <c r="C252" s="237" t="s">
        <v>472</v>
      </c>
      <c r="D252" s="237" t="s">
        <v>163</v>
      </c>
      <c r="E252" s="238" t="s">
        <v>473</v>
      </c>
      <c r="F252" s="239" t="s">
        <v>474</v>
      </c>
      <c r="G252" s="240" t="s">
        <v>239</v>
      </c>
      <c r="H252" s="241">
        <v>0.80000000000000004</v>
      </c>
      <c r="I252" s="242"/>
      <c r="J252" s="243">
        <f>ROUND(I252*H252,2)</f>
        <v>0</v>
      </c>
      <c r="K252" s="244"/>
      <c r="L252" s="44"/>
      <c r="M252" s="245" t="s">
        <v>1</v>
      </c>
      <c r="N252" s="246" t="s">
        <v>38</v>
      </c>
      <c r="O252" s="91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9" t="s">
        <v>167</v>
      </c>
      <c r="AT252" s="249" t="s">
        <v>163</v>
      </c>
      <c r="AU252" s="249" t="s">
        <v>83</v>
      </c>
      <c r="AY252" s="17" t="s">
        <v>161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7" t="s">
        <v>81</v>
      </c>
      <c r="BK252" s="250">
        <f>ROUND(I252*H252,2)</f>
        <v>0</v>
      </c>
      <c r="BL252" s="17" t="s">
        <v>167</v>
      </c>
      <c r="BM252" s="249" t="s">
        <v>475</v>
      </c>
    </row>
    <row r="253" s="13" customFormat="1">
      <c r="A253" s="13"/>
      <c r="B253" s="251"/>
      <c r="C253" s="252"/>
      <c r="D253" s="253" t="s">
        <v>169</v>
      </c>
      <c r="E253" s="254" t="s">
        <v>1</v>
      </c>
      <c r="F253" s="255" t="s">
        <v>476</v>
      </c>
      <c r="G253" s="252"/>
      <c r="H253" s="256">
        <v>0.80000000000000004</v>
      </c>
      <c r="I253" s="257"/>
      <c r="J253" s="252"/>
      <c r="K253" s="252"/>
      <c r="L253" s="258"/>
      <c r="M253" s="259"/>
      <c r="N253" s="260"/>
      <c r="O253" s="260"/>
      <c r="P253" s="260"/>
      <c r="Q253" s="260"/>
      <c r="R253" s="260"/>
      <c r="S253" s="260"/>
      <c r="T253" s="26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2" t="s">
        <v>169</v>
      </c>
      <c r="AU253" s="262" t="s">
        <v>83</v>
      </c>
      <c r="AV253" s="13" t="s">
        <v>83</v>
      </c>
      <c r="AW253" s="13" t="s">
        <v>30</v>
      </c>
      <c r="AX253" s="13" t="s">
        <v>81</v>
      </c>
      <c r="AY253" s="262" t="s">
        <v>161</v>
      </c>
    </row>
    <row r="254" s="2" customFormat="1" ht="21.75" customHeight="1">
      <c r="A254" s="38"/>
      <c r="B254" s="39"/>
      <c r="C254" s="237" t="s">
        <v>477</v>
      </c>
      <c r="D254" s="237" t="s">
        <v>163</v>
      </c>
      <c r="E254" s="238" t="s">
        <v>478</v>
      </c>
      <c r="F254" s="239" t="s">
        <v>479</v>
      </c>
      <c r="G254" s="240" t="s">
        <v>239</v>
      </c>
      <c r="H254" s="241">
        <v>1.139</v>
      </c>
      <c r="I254" s="242"/>
      <c r="J254" s="243">
        <f>ROUND(I254*H254,2)</f>
        <v>0</v>
      </c>
      <c r="K254" s="244"/>
      <c r="L254" s="44"/>
      <c r="M254" s="245" t="s">
        <v>1</v>
      </c>
      <c r="N254" s="246" t="s">
        <v>38</v>
      </c>
      <c r="O254" s="91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9" t="s">
        <v>167</v>
      </c>
      <c r="AT254" s="249" t="s">
        <v>163</v>
      </c>
      <c r="AU254" s="249" t="s">
        <v>83</v>
      </c>
      <c r="AY254" s="17" t="s">
        <v>161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7" t="s">
        <v>81</v>
      </c>
      <c r="BK254" s="250">
        <f>ROUND(I254*H254,2)</f>
        <v>0</v>
      </c>
      <c r="BL254" s="17" t="s">
        <v>167</v>
      </c>
      <c r="BM254" s="249" t="s">
        <v>480</v>
      </c>
    </row>
    <row r="255" s="13" customFormat="1">
      <c r="A255" s="13"/>
      <c r="B255" s="251"/>
      <c r="C255" s="252"/>
      <c r="D255" s="253" t="s">
        <v>169</v>
      </c>
      <c r="E255" s="254" t="s">
        <v>1</v>
      </c>
      <c r="F255" s="255" t="s">
        <v>481</v>
      </c>
      <c r="G255" s="252"/>
      <c r="H255" s="256">
        <v>1.139</v>
      </c>
      <c r="I255" s="257"/>
      <c r="J255" s="252"/>
      <c r="K255" s="252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169</v>
      </c>
      <c r="AU255" s="262" t="s">
        <v>83</v>
      </c>
      <c r="AV255" s="13" t="s">
        <v>83</v>
      </c>
      <c r="AW255" s="13" t="s">
        <v>30</v>
      </c>
      <c r="AX255" s="13" t="s">
        <v>81</v>
      </c>
      <c r="AY255" s="262" t="s">
        <v>161</v>
      </c>
    </row>
    <row r="256" s="12" customFormat="1" ht="22.8" customHeight="1">
      <c r="A256" s="12"/>
      <c r="B256" s="221"/>
      <c r="C256" s="222"/>
      <c r="D256" s="223" t="s">
        <v>72</v>
      </c>
      <c r="E256" s="235" t="s">
        <v>482</v>
      </c>
      <c r="F256" s="235" t="s">
        <v>483</v>
      </c>
      <c r="G256" s="222"/>
      <c r="H256" s="222"/>
      <c r="I256" s="225"/>
      <c r="J256" s="236">
        <f>BK256</f>
        <v>0</v>
      </c>
      <c r="K256" s="222"/>
      <c r="L256" s="227"/>
      <c r="M256" s="228"/>
      <c r="N256" s="229"/>
      <c r="O256" s="229"/>
      <c r="P256" s="230">
        <f>SUM(P257:P263)</f>
        <v>0</v>
      </c>
      <c r="Q256" s="229"/>
      <c r="R256" s="230">
        <f>SUM(R257:R263)</f>
        <v>0</v>
      </c>
      <c r="S256" s="229"/>
      <c r="T256" s="231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2" t="s">
        <v>81</v>
      </c>
      <c r="AT256" s="233" t="s">
        <v>72</v>
      </c>
      <c r="AU256" s="233" t="s">
        <v>81</v>
      </c>
      <c r="AY256" s="232" t="s">
        <v>161</v>
      </c>
      <c r="BK256" s="234">
        <f>SUM(BK257:BK263)</f>
        <v>0</v>
      </c>
    </row>
    <row r="257" s="2" customFormat="1" ht="16.5" customHeight="1">
      <c r="A257" s="38"/>
      <c r="B257" s="39"/>
      <c r="C257" s="237" t="s">
        <v>484</v>
      </c>
      <c r="D257" s="237" t="s">
        <v>163</v>
      </c>
      <c r="E257" s="238" t="s">
        <v>329</v>
      </c>
      <c r="F257" s="239" t="s">
        <v>330</v>
      </c>
      <c r="G257" s="240" t="s">
        <v>166</v>
      </c>
      <c r="H257" s="241">
        <v>24</v>
      </c>
      <c r="I257" s="242"/>
      <c r="J257" s="243">
        <f>ROUND(I257*H257,2)</f>
        <v>0</v>
      </c>
      <c r="K257" s="244"/>
      <c r="L257" s="44"/>
      <c r="M257" s="245" t="s">
        <v>1</v>
      </c>
      <c r="N257" s="246" t="s">
        <v>38</v>
      </c>
      <c r="O257" s="91"/>
      <c r="P257" s="247">
        <f>O257*H257</f>
        <v>0</v>
      </c>
      <c r="Q257" s="247">
        <v>0</v>
      </c>
      <c r="R257" s="247">
        <f>Q257*H257</f>
        <v>0</v>
      </c>
      <c r="S257" s="247">
        <v>0</v>
      </c>
      <c r="T257" s="24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9" t="s">
        <v>167</v>
      </c>
      <c r="AT257" s="249" t="s">
        <v>163</v>
      </c>
      <c r="AU257" s="249" t="s">
        <v>83</v>
      </c>
      <c r="AY257" s="17" t="s">
        <v>161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7" t="s">
        <v>81</v>
      </c>
      <c r="BK257" s="250">
        <f>ROUND(I257*H257,2)</f>
        <v>0</v>
      </c>
      <c r="BL257" s="17" t="s">
        <v>167</v>
      </c>
      <c r="BM257" s="249" t="s">
        <v>485</v>
      </c>
    </row>
    <row r="258" s="13" customFormat="1">
      <c r="A258" s="13"/>
      <c r="B258" s="251"/>
      <c r="C258" s="252"/>
      <c r="D258" s="253" t="s">
        <v>169</v>
      </c>
      <c r="E258" s="254" t="s">
        <v>1</v>
      </c>
      <c r="F258" s="255" t="s">
        <v>486</v>
      </c>
      <c r="G258" s="252"/>
      <c r="H258" s="256">
        <v>24</v>
      </c>
      <c r="I258" s="257"/>
      <c r="J258" s="252"/>
      <c r="K258" s="252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169</v>
      </c>
      <c r="AU258" s="262" t="s">
        <v>83</v>
      </c>
      <c r="AV258" s="13" t="s">
        <v>83</v>
      </c>
      <c r="AW258" s="13" t="s">
        <v>30</v>
      </c>
      <c r="AX258" s="13" t="s">
        <v>81</v>
      </c>
      <c r="AY258" s="262" t="s">
        <v>161</v>
      </c>
    </row>
    <row r="259" s="2" customFormat="1" ht="21.75" customHeight="1">
      <c r="A259" s="38"/>
      <c r="B259" s="39"/>
      <c r="C259" s="237" t="s">
        <v>487</v>
      </c>
      <c r="D259" s="237" t="s">
        <v>163</v>
      </c>
      <c r="E259" s="238" t="s">
        <v>488</v>
      </c>
      <c r="F259" s="239" t="s">
        <v>489</v>
      </c>
      <c r="G259" s="240" t="s">
        <v>166</v>
      </c>
      <c r="H259" s="241">
        <v>20</v>
      </c>
      <c r="I259" s="242"/>
      <c r="J259" s="243">
        <f>ROUND(I259*H259,2)</f>
        <v>0</v>
      </c>
      <c r="K259" s="244"/>
      <c r="L259" s="44"/>
      <c r="M259" s="245" t="s">
        <v>1</v>
      </c>
      <c r="N259" s="246" t="s">
        <v>38</v>
      </c>
      <c r="O259" s="91"/>
      <c r="P259" s="247">
        <f>O259*H259</f>
        <v>0</v>
      </c>
      <c r="Q259" s="247">
        <v>0</v>
      </c>
      <c r="R259" s="247">
        <f>Q259*H259</f>
        <v>0</v>
      </c>
      <c r="S259" s="247">
        <v>0</v>
      </c>
      <c r="T259" s="24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9" t="s">
        <v>167</v>
      </c>
      <c r="AT259" s="249" t="s">
        <v>163</v>
      </c>
      <c r="AU259" s="249" t="s">
        <v>83</v>
      </c>
      <c r="AY259" s="17" t="s">
        <v>161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7" t="s">
        <v>81</v>
      </c>
      <c r="BK259" s="250">
        <f>ROUND(I259*H259,2)</f>
        <v>0</v>
      </c>
      <c r="BL259" s="17" t="s">
        <v>167</v>
      </c>
      <c r="BM259" s="249" t="s">
        <v>490</v>
      </c>
    </row>
    <row r="260" s="2" customFormat="1" ht="21.75" customHeight="1">
      <c r="A260" s="38"/>
      <c r="B260" s="39"/>
      <c r="C260" s="237" t="s">
        <v>491</v>
      </c>
      <c r="D260" s="237" t="s">
        <v>163</v>
      </c>
      <c r="E260" s="238" t="s">
        <v>492</v>
      </c>
      <c r="F260" s="239" t="s">
        <v>493</v>
      </c>
      <c r="G260" s="240" t="s">
        <v>166</v>
      </c>
      <c r="H260" s="241">
        <v>20</v>
      </c>
      <c r="I260" s="242"/>
      <c r="J260" s="243">
        <f>ROUND(I260*H260,2)</f>
        <v>0</v>
      </c>
      <c r="K260" s="244"/>
      <c r="L260" s="44"/>
      <c r="M260" s="245" t="s">
        <v>1</v>
      </c>
      <c r="N260" s="246" t="s">
        <v>38</v>
      </c>
      <c r="O260" s="91"/>
      <c r="P260" s="247">
        <f>O260*H260</f>
        <v>0</v>
      </c>
      <c r="Q260" s="247">
        <v>0</v>
      </c>
      <c r="R260" s="247">
        <f>Q260*H260</f>
        <v>0</v>
      </c>
      <c r="S260" s="247">
        <v>0</v>
      </c>
      <c r="T260" s="24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9" t="s">
        <v>167</v>
      </c>
      <c r="AT260" s="249" t="s">
        <v>163</v>
      </c>
      <c r="AU260" s="249" t="s">
        <v>83</v>
      </c>
      <c r="AY260" s="17" t="s">
        <v>161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7" t="s">
        <v>81</v>
      </c>
      <c r="BK260" s="250">
        <f>ROUND(I260*H260,2)</f>
        <v>0</v>
      </c>
      <c r="BL260" s="17" t="s">
        <v>167</v>
      </c>
      <c r="BM260" s="249" t="s">
        <v>494</v>
      </c>
    </row>
    <row r="261" s="2" customFormat="1" ht="21.75" customHeight="1">
      <c r="A261" s="38"/>
      <c r="B261" s="39"/>
      <c r="C261" s="237" t="s">
        <v>495</v>
      </c>
      <c r="D261" s="237" t="s">
        <v>163</v>
      </c>
      <c r="E261" s="238" t="s">
        <v>496</v>
      </c>
      <c r="F261" s="239" t="s">
        <v>497</v>
      </c>
      <c r="G261" s="240" t="s">
        <v>166</v>
      </c>
      <c r="H261" s="241">
        <v>20</v>
      </c>
      <c r="I261" s="242"/>
      <c r="J261" s="243">
        <f>ROUND(I261*H261,2)</f>
        <v>0</v>
      </c>
      <c r="K261" s="244"/>
      <c r="L261" s="44"/>
      <c r="M261" s="245" t="s">
        <v>1</v>
      </c>
      <c r="N261" s="246" t="s">
        <v>38</v>
      </c>
      <c r="O261" s="91"/>
      <c r="P261" s="247">
        <f>O261*H261</f>
        <v>0</v>
      </c>
      <c r="Q261" s="247">
        <v>0</v>
      </c>
      <c r="R261" s="247">
        <f>Q261*H261</f>
        <v>0</v>
      </c>
      <c r="S261" s="247">
        <v>0</v>
      </c>
      <c r="T261" s="24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9" t="s">
        <v>167</v>
      </c>
      <c r="AT261" s="249" t="s">
        <v>163</v>
      </c>
      <c r="AU261" s="249" t="s">
        <v>83</v>
      </c>
      <c r="AY261" s="17" t="s">
        <v>161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7" t="s">
        <v>81</v>
      </c>
      <c r="BK261" s="250">
        <f>ROUND(I261*H261,2)</f>
        <v>0</v>
      </c>
      <c r="BL261" s="17" t="s">
        <v>167</v>
      </c>
      <c r="BM261" s="249" t="s">
        <v>498</v>
      </c>
    </row>
    <row r="262" s="2" customFormat="1" ht="21.75" customHeight="1">
      <c r="A262" s="38"/>
      <c r="B262" s="39"/>
      <c r="C262" s="237" t="s">
        <v>499</v>
      </c>
      <c r="D262" s="237" t="s">
        <v>163</v>
      </c>
      <c r="E262" s="238" t="s">
        <v>500</v>
      </c>
      <c r="F262" s="239" t="s">
        <v>501</v>
      </c>
      <c r="G262" s="240" t="s">
        <v>166</v>
      </c>
      <c r="H262" s="241">
        <v>20</v>
      </c>
      <c r="I262" s="242"/>
      <c r="J262" s="243">
        <f>ROUND(I262*H262,2)</f>
        <v>0</v>
      </c>
      <c r="K262" s="244"/>
      <c r="L262" s="44"/>
      <c r="M262" s="245" t="s">
        <v>1</v>
      </c>
      <c r="N262" s="246" t="s">
        <v>38</v>
      </c>
      <c r="O262" s="91"/>
      <c r="P262" s="247">
        <f>O262*H262</f>
        <v>0</v>
      </c>
      <c r="Q262" s="247">
        <v>0</v>
      </c>
      <c r="R262" s="247">
        <f>Q262*H262</f>
        <v>0</v>
      </c>
      <c r="S262" s="247">
        <v>0</v>
      </c>
      <c r="T262" s="24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9" t="s">
        <v>167</v>
      </c>
      <c r="AT262" s="249" t="s">
        <v>163</v>
      </c>
      <c r="AU262" s="249" t="s">
        <v>83</v>
      </c>
      <c r="AY262" s="17" t="s">
        <v>161</v>
      </c>
      <c r="BE262" s="250">
        <f>IF(N262="základní",J262,0)</f>
        <v>0</v>
      </c>
      <c r="BF262" s="250">
        <f>IF(N262="snížená",J262,0)</f>
        <v>0</v>
      </c>
      <c r="BG262" s="250">
        <f>IF(N262="zákl. přenesená",J262,0)</f>
        <v>0</v>
      </c>
      <c r="BH262" s="250">
        <f>IF(N262="sníž. přenesená",J262,0)</f>
        <v>0</v>
      </c>
      <c r="BI262" s="250">
        <f>IF(N262="nulová",J262,0)</f>
        <v>0</v>
      </c>
      <c r="BJ262" s="17" t="s">
        <v>81</v>
      </c>
      <c r="BK262" s="250">
        <f>ROUND(I262*H262,2)</f>
        <v>0</v>
      </c>
      <c r="BL262" s="17" t="s">
        <v>167</v>
      </c>
      <c r="BM262" s="249" t="s">
        <v>502</v>
      </c>
    </row>
    <row r="263" s="2" customFormat="1" ht="21.75" customHeight="1">
      <c r="A263" s="38"/>
      <c r="B263" s="39"/>
      <c r="C263" s="237" t="s">
        <v>503</v>
      </c>
      <c r="D263" s="237" t="s">
        <v>163</v>
      </c>
      <c r="E263" s="238" t="s">
        <v>504</v>
      </c>
      <c r="F263" s="239" t="s">
        <v>505</v>
      </c>
      <c r="G263" s="240" t="s">
        <v>166</v>
      </c>
      <c r="H263" s="241">
        <v>20</v>
      </c>
      <c r="I263" s="242"/>
      <c r="J263" s="243">
        <f>ROUND(I263*H263,2)</f>
        <v>0</v>
      </c>
      <c r="K263" s="244"/>
      <c r="L263" s="44"/>
      <c r="M263" s="245" t="s">
        <v>1</v>
      </c>
      <c r="N263" s="246" t="s">
        <v>38</v>
      </c>
      <c r="O263" s="91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9" t="s">
        <v>167</v>
      </c>
      <c r="AT263" s="249" t="s">
        <v>163</v>
      </c>
      <c r="AU263" s="249" t="s">
        <v>83</v>
      </c>
      <c r="AY263" s="17" t="s">
        <v>161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7" t="s">
        <v>81</v>
      </c>
      <c r="BK263" s="250">
        <f>ROUND(I263*H263,2)</f>
        <v>0</v>
      </c>
      <c r="BL263" s="17" t="s">
        <v>167</v>
      </c>
      <c r="BM263" s="249" t="s">
        <v>506</v>
      </c>
    </row>
    <row r="264" s="12" customFormat="1" ht="22.8" customHeight="1">
      <c r="A264" s="12"/>
      <c r="B264" s="221"/>
      <c r="C264" s="222"/>
      <c r="D264" s="223" t="s">
        <v>72</v>
      </c>
      <c r="E264" s="235" t="s">
        <v>507</v>
      </c>
      <c r="F264" s="235" t="s">
        <v>508</v>
      </c>
      <c r="G264" s="222"/>
      <c r="H264" s="222"/>
      <c r="I264" s="225"/>
      <c r="J264" s="236">
        <f>BK264</f>
        <v>0</v>
      </c>
      <c r="K264" s="222"/>
      <c r="L264" s="227"/>
      <c r="M264" s="228"/>
      <c r="N264" s="229"/>
      <c r="O264" s="229"/>
      <c r="P264" s="230">
        <f>SUM(P265:P281)</f>
        <v>0</v>
      </c>
      <c r="Q264" s="229"/>
      <c r="R264" s="230">
        <f>SUM(R265:R281)</f>
        <v>106.49632</v>
      </c>
      <c r="S264" s="229"/>
      <c r="T264" s="231">
        <f>SUM(T265:T281)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2" t="s">
        <v>81</v>
      </c>
      <c r="AT264" s="233" t="s">
        <v>72</v>
      </c>
      <c r="AU264" s="233" t="s">
        <v>81</v>
      </c>
      <c r="AY264" s="232" t="s">
        <v>161</v>
      </c>
      <c r="BK264" s="234">
        <f>SUM(BK265:BK281)</f>
        <v>0</v>
      </c>
    </row>
    <row r="265" s="2" customFormat="1" ht="16.5" customHeight="1">
      <c r="A265" s="38"/>
      <c r="B265" s="39"/>
      <c r="C265" s="237" t="s">
        <v>509</v>
      </c>
      <c r="D265" s="237" t="s">
        <v>163</v>
      </c>
      <c r="E265" s="238" t="s">
        <v>510</v>
      </c>
      <c r="F265" s="239" t="s">
        <v>511</v>
      </c>
      <c r="G265" s="240" t="s">
        <v>166</v>
      </c>
      <c r="H265" s="241">
        <v>352</v>
      </c>
      <c r="I265" s="242"/>
      <c r="J265" s="243">
        <f>ROUND(I265*H265,2)</f>
        <v>0</v>
      </c>
      <c r="K265" s="244"/>
      <c r="L265" s="44"/>
      <c r="M265" s="245" t="s">
        <v>1</v>
      </c>
      <c r="N265" s="246" t="s">
        <v>38</v>
      </c>
      <c r="O265" s="91"/>
      <c r="P265" s="247">
        <f>O265*H265</f>
        <v>0</v>
      </c>
      <c r="Q265" s="247">
        <v>0</v>
      </c>
      <c r="R265" s="247">
        <f>Q265*H265</f>
        <v>0</v>
      </c>
      <c r="S265" s="247">
        <v>0</v>
      </c>
      <c r="T265" s="24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9" t="s">
        <v>167</v>
      </c>
      <c r="AT265" s="249" t="s">
        <v>163</v>
      </c>
      <c r="AU265" s="249" t="s">
        <v>83</v>
      </c>
      <c r="AY265" s="17" t="s">
        <v>161</v>
      </c>
      <c r="BE265" s="250">
        <f>IF(N265="základní",J265,0)</f>
        <v>0</v>
      </c>
      <c r="BF265" s="250">
        <f>IF(N265="snížená",J265,0)</f>
        <v>0</v>
      </c>
      <c r="BG265" s="250">
        <f>IF(N265="zákl. přenesená",J265,0)</f>
        <v>0</v>
      </c>
      <c r="BH265" s="250">
        <f>IF(N265="sníž. přenesená",J265,0)</f>
        <v>0</v>
      </c>
      <c r="BI265" s="250">
        <f>IF(N265="nulová",J265,0)</f>
        <v>0</v>
      </c>
      <c r="BJ265" s="17" t="s">
        <v>81</v>
      </c>
      <c r="BK265" s="250">
        <f>ROUND(I265*H265,2)</f>
        <v>0</v>
      </c>
      <c r="BL265" s="17" t="s">
        <v>167</v>
      </c>
      <c r="BM265" s="249" t="s">
        <v>512</v>
      </c>
    </row>
    <row r="266" s="13" customFormat="1">
      <c r="A266" s="13"/>
      <c r="B266" s="251"/>
      <c r="C266" s="252"/>
      <c r="D266" s="253" t="s">
        <v>169</v>
      </c>
      <c r="E266" s="254" t="s">
        <v>1</v>
      </c>
      <c r="F266" s="255" t="s">
        <v>513</v>
      </c>
      <c r="G266" s="252"/>
      <c r="H266" s="256">
        <v>352</v>
      </c>
      <c r="I266" s="257"/>
      <c r="J266" s="252"/>
      <c r="K266" s="252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169</v>
      </c>
      <c r="AU266" s="262" t="s">
        <v>83</v>
      </c>
      <c r="AV266" s="13" t="s">
        <v>83</v>
      </c>
      <c r="AW266" s="13" t="s">
        <v>30</v>
      </c>
      <c r="AX266" s="13" t="s">
        <v>81</v>
      </c>
      <c r="AY266" s="262" t="s">
        <v>161</v>
      </c>
    </row>
    <row r="267" s="2" customFormat="1" ht="16.5" customHeight="1">
      <c r="A267" s="38"/>
      <c r="B267" s="39"/>
      <c r="C267" s="237" t="s">
        <v>514</v>
      </c>
      <c r="D267" s="237" t="s">
        <v>163</v>
      </c>
      <c r="E267" s="238" t="s">
        <v>515</v>
      </c>
      <c r="F267" s="239" t="s">
        <v>516</v>
      </c>
      <c r="G267" s="240" t="s">
        <v>239</v>
      </c>
      <c r="H267" s="241">
        <v>44</v>
      </c>
      <c r="I267" s="242"/>
      <c r="J267" s="243">
        <f>ROUND(I267*H267,2)</f>
        <v>0</v>
      </c>
      <c r="K267" s="244"/>
      <c r="L267" s="44"/>
      <c r="M267" s="245" t="s">
        <v>1</v>
      </c>
      <c r="N267" s="246" t="s">
        <v>38</v>
      </c>
      <c r="O267" s="91"/>
      <c r="P267" s="247">
        <f>O267*H267</f>
        <v>0</v>
      </c>
      <c r="Q267" s="247">
        <v>0</v>
      </c>
      <c r="R267" s="247">
        <f>Q267*H267</f>
        <v>0</v>
      </c>
      <c r="S267" s="247">
        <v>0</v>
      </c>
      <c r="T267" s="24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9" t="s">
        <v>167</v>
      </c>
      <c r="AT267" s="249" t="s">
        <v>163</v>
      </c>
      <c r="AU267" s="249" t="s">
        <v>83</v>
      </c>
      <c r="AY267" s="17" t="s">
        <v>161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7" t="s">
        <v>81</v>
      </c>
      <c r="BK267" s="250">
        <f>ROUND(I267*H267,2)</f>
        <v>0</v>
      </c>
      <c r="BL267" s="17" t="s">
        <v>167</v>
      </c>
      <c r="BM267" s="249" t="s">
        <v>517</v>
      </c>
    </row>
    <row r="268" s="13" customFormat="1">
      <c r="A268" s="13"/>
      <c r="B268" s="251"/>
      <c r="C268" s="252"/>
      <c r="D268" s="253" t="s">
        <v>169</v>
      </c>
      <c r="E268" s="254" t="s">
        <v>1</v>
      </c>
      <c r="F268" s="255" t="s">
        <v>518</v>
      </c>
      <c r="G268" s="252"/>
      <c r="H268" s="256">
        <v>44</v>
      </c>
      <c r="I268" s="257"/>
      <c r="J268" s="252"/>
      <c r="K268" s="252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169</v>
      </c>
      <c r="AU268" s="262" t="s">
        <v>83</v>
      </c>
      <c r="AV268" s="13" t="s">
        <v>83</v>
      </c>
      <c r="AW268" s="13" t="s">
        <v>30</v>
      </c>
      <c r="AX268" s="13" t="s">
        <v>81</v>
      </c>
      <c r="AY268" s="262" t="s">
        <v>161</v>
      </c>
    </row>
    <row r="269" s="2" customFormat="1" ht="21.75" customHeight="1">
      <c r="A269" s="38"/>
      <c r="B269" s="39"/>
      <c r="C269" s="237" t="s">
        <v>519</v>
      </c>
      <c r="D269" s="237" t="s">
        <v>163</v>
      </c>
      <c r="E269" s="238" t="s">
        <v>520</v>
      </c>
      <c r="F269" s="239" t="s">
        <v>521</v>
      </c>
      <c r="G269" s="240" t="s">
        <v>166</v>
      </c>
      <c r="H269" s="241">
        <v>320</v>
      </c>
      <c r="I269" s="242"/>
      <c r="J269" s="243">
        <f>ROUND(I269*H269,2)</f>
        <v>0</v>
      </c>
      <c r="K269" s="244"/>
      <c r="L269" s="44"/>
      <c r="M269" s="245" t="s">
        <v>1</v>
      </c>
      <c r="N269" s="246" t="s">
        <v>38</v>
      </c>
      <c r="O269" s="91"/>
      <c r="P269" s="247">
        <f>O269*H269</f>
        <v>0</v>
      </c>
      <c r="Q269" s="247">
        <v>0</v>
      </c>
      <c r="R269" s="247">
        <f>Q269*H269</f>
        <v>0</v>
      </c>
      <c r="S269" s="247">
        <v>0</v>
      </c>
      <c r="T269" s="24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9" t="s">
        <v>167</v>
      </c>
      <c r="AT269" s="249" t="s">
        <v>163</v>
      </c>
      <c r="AU269" s="249" t="s">
        <v>83</v>
      </c>
      <c r="AY269" s="17" t="s">
        <v>161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7" t="s">
        <v>81</v>
      </c>
      <c r="BK269" s="250">
        <f>ROUND(I269*H269,2)</f>
        <v>0</v>
      </c>
      <c r="BL269" s="17" t="s">
        <v>167</v>
      </c>
      <c r="BM269" s="249" t="s">
        <v>522</v>
      </c>
    </row>
    <row r="270" s="2" customFormat="1" ht="21.75" customHeight="1">
      <c r="A270" s="38"/>
      <c r="B270" s="39"/>
      <c r="C270" s="237" t="s">
        <v>523</v>
      </c>
      <c r="D270" s="237" t="s">
        <v>163</v>
      </c>
      <c r="E270" s="238" t="s">
        <v>524</v>
      </c>
      <c r="F270" s="239" t="s">
        <v>525</v>
      </c>
      <c r="G270" s="240" t="s">
        <v>166</v>
      </c>
      <c r="H270" s="241">
        <v>10</v>
      </c>
      <c r="I270" s="242"/>
      <c r="J270" s="243">
        <f>ROUND(I270*H270,2)</f>
        <v>0</v>
      </c>
      <c r="K270" s="244"/>
      <c r="L270" s="44"/>
      <c r="M270" s="245" t="s">
        <v>1</v>
      </c>
      <c r="N270" s="246" t="s">
        <v>38</v>
      </c>
      <c r="O270" s="91"/>
      <c r="P270" s="247">
        <f>O270*H270</f>
        <v>0</v>
      </c>
      <c r="Q270" s="247">
        <v>0.40799999999999997</v>
      </c>
      <c r="R270" s="247">
        <f>Q270*H270</f>
        <v>4.0800000000000001</v>
      </c>
      <c r="S270" s="247">
        <v>0</v>
      </c>
      <c r="T270" s="24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9" t="s">
        <v>167</v>
      </c>
      <c r="AT270" s="249" t="s">
        <v>163</v>
      </c>
      <c r="AU270" s="249" t="s">
        <v>83</v>
      </c>
      <c r="AY270" s="17" t="s">
        <v>161</v>
      </c>
      <c r="BE270" s="250">
        <f>IF(N270="základní",J270,0)</f>
        <v>0</v>
      </c>
      <c r="BF270" s="250">
        <f>IF(N270="snížená",J270,0)</f>
        <v>0</v>
      </c>
      <c r="BG270" s="250">
        <f>IF(N270="zákl. přenesená",J270,0)</f>
        <v>0</v>
      </c>
      <c r="BH270" s="250">
        <f>IF(N270="sníž. přenesená",J270,0)</f>
        <v>0</v>
      </c>
      <c r="BI270" s="250">
        <f>IF(N270="nulová",J270,0)</f>
        <v>0</v>
      </c>
      <c r="BJ270" s="17" t="s">
        <v>81</v>
      </c>
      <c r="BK270" s="250">
        <f>ROUND(I270*H270,2)</f>
        <v>0</v>
      </c>
      <c r="BL270" s="17" t="s">
        <v>167</v>
      </c>
      <c r="BM270" s="249" t="s">
        <v>526</v>
      </c>
    </row>
    <row r="271" s="2" customFormat="1" ht="21.75" customHeight="1">
      <c r="A271" s="38"/>
      <c r="B271" s="39"/>
      <c r="C271" s="237" t="s">
        <v>527</v>
      </c>
      <c r="D271" s="237" t="s">
        <v>163</v>
      </c>
      <c r="E271" s="238" t="s">
        <v>528</v>
      </c>
      <c r="F271" s="239" t="s">
        <v>529</v>
      </c>
      <c r="G271" s="240" t="s">
        <v>166</v>
      </c>
      <c r="H271" s="241">
        <v>320</v>
      </c>
      <c r="I271" s="242"/>
      <c r="J271" s="243">
        <f>ROUND(I271*H271,2)</f>
        <v>0</v>
      </c>
      <c r="K271" s="244"/>
      <c r="L271" s="44"/>
      <c r="M271" s="245" t="s">
        <v>1</v>
      </c>
      <c r="N271" s="246" t="s">
        <v>38</v>
      </c>
      <c r="O271" s="91"/>
      <c r="P271" s="247">
        <f>O271*H271</f>
        <v>0</v>
      </c>
      <c r="Q271" s="247">
        <v>0.098000000000000004</v>
      </c>
      <c r="R271" s="247">
        <f>Q271*H271</f>
        <v>31.359999999999999</v>
      </c>
      <c r="S271" s="247">
        <v>0</v>
      </c>
      <c r="T271" s="24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9" t="s">
        <v>167</v>
      </c>
      <c r="AT271" s="249" t="s">
        <v>163</v>
      </c>
      <c r="AU271" s="249" t="s">
        <v>83</v>
      </c>
      <c r="AY271" s="17" t="s">
        <v>161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7" t="s">
        <v>81</v>
      </c>
      <c r="BK271" s="250">
        <f>ROUND(I271*H271,2)</f>
        <v>0</v>
      </c>
      <c r="BL271" s="17" t="s">
        <v>167</v>
      </c>
      <c r="BM271" s="249" t="s">
        <v>530</v>
      </c>
    </row>
    <row r="272" s="13" customFormat="1">
      <c r="A272" s="13"/>
      <c r="B272" s="251"/>
      <c r="C272" s="252"/>
      <c r="D272" s="253" t="s">
        <v>169</v>
      </c>
      <c r="E272" s="254" t="s">
        <v>1</v>
      </c>
      <c r="F272" s="255" t="s">
        <v>531</v>
      </c>
      <c r="G272" s="252"/>
      <c r="H272" s="256">
        <v>320</v>
      </c>
      <c r="I272" s="257"/>
      <c r="J272" s="252"/>
      <c r="K272" s="252"/>
      <c r="L272" s="258"/>
      <c r="M272" s="259"/>
      <c r="N272" s="260"/>
      <c r="O272" s="260"/>
      <c r="P272" s="260"/>
      <c r="Q272" s="260"/>
      <c r="R272" s="260"/>
      <c r="S272" s="260"/>
      <c r="T272" s="26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2" t="s">
        <v>169</v>
      </c>
      <c r="AU272" s="262" t="s">
        <v>83</v>
      </c>
      <c r="AV272" s="13" t="s">
        <v>83</v>
      </c>
      <c r="AW272" s="13" t="s">
        <v>30</v>
      </c>
      <c r="AX272" s="13" t="s">
        <v>81</v>
      </c>
      <c r="AY272" s="262" t="s">
        <v>161</v>
      </c>
    </row>
    <row r="273" s="2" customFormat="1" ht="33" customHeight="1">
      <c r="A273" s="38"/>
      <c r="B273" s="39"/>
      <c r="C273" s="263" t="s">
        <v>532</v>
      </c>
      <c r="D273" s="263" t="s">
        <v>302</v>
      </c>
      <c r="E273" s="264" t="s">
        <v>533</v>
      </c>
      <c r="F273" s="265" t="s">
        <v>534</v>
      </c>
      <c r="G273" s="266" t="s">
        <v>166</v>
      </c>
      <c r="H273" s="267">
        <v>306.74000000000001</v>
      </c>
      <c r="I273" s="268"/>
      <c r="J273" s="269">
        <f>ROUND(I273*H273,2)</f>
        <v>0</v>
      </c>
      <c r="K273" s="270"/>
      <c r="L273" s="271"/>
      <c r="M273" s="272" t="s">
        <v>1</v>
      </c>
      <c r="N273" s="273" t="s">
        <v>38</v>
      </c>
      <c r="O273" s="91"/>
      <c r="P273" s="247">
        <f>O273*H273</f>
        <v>0</v>
      </c>
      <c r="Q273" s="247">
        <v>0.17599999999999999</v>
      </c>
      <c r="R273" s="247">
        <f>Q273*H273</f>
        <v>53.986239999999995</v>
      </c>
      <c r="S273" s="247">
        <v>0</v>
      </c>
      <c r="T273" s="24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9" t="s">
        <v>194</v>
      </c>
      <c r="AT273" s="249" t="s">
        <v>302</v>
      </c>
      <c r="AU273" s="249" t="s">
        <v>83</v>
      </c>
      <c r="AY273" s="17" t="s">
        <v>161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7" t="s">
        <v>81</v>
      </c>
      <c r="BK273" s="250">
        <f>ROUND(I273*H273,2)</f>
        <v>0</v>
      </c>
      <c r="BL273" s="17" t="s">
        <v>167</v>
      </c>
      <c r="BM273" s="249" t="s">
        <v>535</v>
      </c>
    </row>
    <row r="274" s="13" customFormat="1">
      <c r="A274" s="13"/>
      <c r="B274" s="251"/>
      <c r="C274" s="252"/>
      <c r="D274" s="253" t="s">
        <v>169</v>
      </c>
      <c r="E274" s="254" t="s">
        <v>1</v>
      </c>
      <c r="F274" s="255" t="s">
        <v>536</v>
      </c>
      <c r="G274" s="252"/>
      <c r="H274" s="256">
        <v>306.74000000000001</v>
      </c>
      <c r="I274" s="257"/>
      <c r="J274" s="252"/>
      <c r="K274" s="252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169</v>
      </c>
      <c r="AU274" s="262" t="s">
        <v>83</v>
      </c>
      <c r="AV274" s="13" t="s">
        <v>83</v>
      </c>
      <c r="AW274" s="13" t="s">
        <v>30</v>
      </c>
      <c r="AX274" s="13" t="s">
        <v>81</v>
      </c>
      <c r="AY274" s="262" t="s">
        <v>161</v>
      </c>
    </row>
    <row r="275" s="2" customFormat="1" ht="21.75" customHeight="1">
      <c r="A275" s="38"/>
      <c r="B275" s="39"/>
      <c r="C275" s="263" t="s">
        <v>537</v>
      </c>
      <c r="D275" s="263" t="s">
        <v>302</v>
      </c>
      <c r="E275" s="264" t="s">
        <v>538</v>
      </c>
      <c r="F275" s="265" t="s">
        <v>539</v>
      </c>
      <c r="G275" s="266" t="s">
        <v>166</v>
      </c>
      <c r="H275" s="267">
        <v>11.44</v>
      </c>
      <c r="I275" s="268"/>
      <c r="J275" s="269">
        <f>ROUND(I275*H275,2)</f>
        <v>0</v>
      </c>
      <c r="K275" s="270"/>
      <c r="L275" s="271"/>
      <c r="M275" s="272" t="s">
        <v>1</v>
      </c>
      <c r="N275" s="273" t="s">
        <v>38</v>
      </c>
      <c r="O275" s="91"/>
      <c r="P275" s="247">
        <f>O275*H275</f>
        <v>0</v>
      </c>
      <c r="Q275" s="247">
        <v>0.17599999999999999</v>
      </c>
      <c r="R275" s="247">
        <f>Q275*H275</f>
        <v>2.0134399999999997</v>
      </c>
      <c r="S275" s="247">
        <v>0</v>
      </c>
      <c r="T275" s="24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9" t="s">
        <v>194</v>
      </c>
      <c r="AT275" s="249" t="s">
        <v>302</v>
      </c>
      <c r="AU275" s="249" t="s">
        <v>83</v>
      </c>
      <c r="AY275" s="17" t="s">
        <v>161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7" t="s">
        <v>81</v>
      </c>
      <c r="BK275" s="250">
        <f>ROUND(I275*H275,2)</f>
        <v>0</v>
      </c>
      <c r="BL275" s="17" t="s">
        <v>167</v>
      </c>
      <c r="BM275" s="249" t="s">
        <v>540</v>
      </c>
    </row>
    <row r="276" s="13" customFormat="1">
      <c r="A276" s="13"/>
      <c r="B276" s="251"/>
      <c r="C276" s="252"/>
      <c r="D276" s="253" t="s">
        <v>169</v>
      </c>
      <c r="E276" s="254" t="s">
        <v>1</v>
      </c>
      <c r="F276" s="255" t="s">
        <v>541</v>
      </c>
      <c r="G276" s="252"/>
      <c r="H276" s="256">
        <v>11.44</v>
      </c>
      <c r="I276" s="257"/>
      <c r="J276" s="252"/>
      <c r="K276" s="252"/>
      <c r="L276" s="258"/>
      <c r="M276" s="259"/>
      <c r="N276" s="260"/>
      <c r="O276" s="260"/>
      <c r="P276" s="260"/>
      <c r="Q276" s="260"/>
      <c r="R276" s="260"/>
      <c r="S276" s="260"/>
      <c r="T276" s="26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2" t="s">
        <v>169</v>
      </c>
      <c r="AU276" s="262" t="s">
        <v>83</v>
      </c>
      <c r="AV276" s="13" t="s">
        <v>83</v>
      </c>
      <c r="AW276" s="13" t="s">
        <v>30</v>
      </c>
      <c r="AX276" s="13" t="s">
        <v>81</v>
      </c>
      <c r="AY276" s="262" t="s">
        <v>161</v>
      </c>
    </row>
    <row r="277" s="2" customFormat="1" ht="21.75" customHeight="1">
      <c r="A277" s="38"/>
      <c r="B277" s="39"/>
      <c r="C277" s="263" t="s">
        <v>542</v>
      </c>
      <c r="D277" s="263" t="s">
        <v>302</v>
      </c>
      <c r="E277" s="264" t="s">
        <v>543</v>
      </c>
      <c r="F277" s="265" t="s">
        <v>544</v>
      </c>
      <c r="G277" s="266" t="s">
        <v>166</v>
      </c>
      <c r="H277" s="267">
        <v>2.6400000000000001</v>
      </c>
      <c r="I277" s="268"/>
      <c r="J277" s="269">
        <f>ROUND(I277*H277,2)</f>
        <v>0</v>
      </c>
      <c r="K277" s="270"/>
      <c r="L277" s="271"/>
      <c r="M277" s="272" t="s">
        <v>1</v>
      </c>
      <c r="N277" s="273" t="s">
        <v>38</v>
      </c>
      <c r="O277" s="91"/>
      <c r="P277" s="247">
        <f>O277*H277</f>
        <v>0</v>
      </c>
      <c r="Q277" s="247">
        <v>0.17599999999999999</v>
      </c>
      <c r="R277" s="247">
        <f>Q277*H277</f>
        <v>0.46464</v>
      </c>
      <c r="S277" s="247">
        <v>0</v>
      </c>
      <c r="T277" s="24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9" t="s">
        <v>194</v>
      </c>
      <c r="AT277" s="249" t="s">
        <v>302</v>
      </c>
      <c r="AU277" s="249" t="s">
        <v>83</v>
      </c>
      <c r="AY277" s="17" t="s">
        <v>161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7" t="s">
        <v>81</v>
      </c>
      <c r="BK277" s="250">
        <f>ROUND(I277*H277,2)</f>
        <v>0</v>
      </c>
      <c r="BL277" s="17" t="s">
        <v>167</v>
      </c>
      <c r="BM277" s="249" t="s">
        <v>545</v>
      </c>
    </row>
    <row r="278" s="13" customFormat="1">
      <c r="A278" s="13"/>
      <c r="B278" s="251"/>
      <c r="C278" s="252"/>
      <c r="D278" s="253" t="s">
        <v>169</v>
      </c>
      <c r="E278" s="254" t="s">
        <v>1</v>
      </c>
      <c r="F278" s="255" t="s">
        <v>546</v>
      </c>
      <c r="G278" s="252"/>
      <c r="H278" s="256">
        <v>2.6400000000000001</v>
      </c>
      <c r="I278" s="257"/>
      <c r="J278" s="252"/>
      <c r="K278" s="252"/>
      <c r="L278" s="258"/>
      <c r="M278" s="259"/>
      <c r="N278" s="260"/>
      <c r="O278" s="260"/>
      <c r="P278" s="260"/>
      <c r="Q278" s="260"/>
      <c r="R278" s="260"/>
      <c r="S278" s="260"/>
      <c r="T278" s="26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2" t="s">
        <v>169</v>
      </c>
      <c r="AU278" s="262" t="s">
        <v>83</v>
      </c>
      <c r="AV278" s="13" t="s">
        <v>83</v>
      </c>
      <c r="AW278" s="13" t="s">
        <v>30</v>
      </c>
      <c r="AX278" s="13" t="s">
        <v>81</v>
      </c>
      <c r="AY278" s="262" t="s">
        <v>161</v>
      </c>
    </row>
    <row r="279" s="2" customFormat="1" ht="16.5" customHeight="1">
      <c r="A279" s="38"/>
      <c r="B279" s="39"/>
      <c r="C279" s="263" t="s">
        <v>547</v>
      </c>
      <c r="D279" s="263" t="s">
        <v>302</v>
      </c>
      <c r="E279" s="264" t="s">
        <v>548</v>
      </c>
      <c r="F279" s="265" t="s">
        <v>549</v>
      </c>
      <c r="G279" s="266" t="s">
        <v>288</v>
      </c>
      <c r="H279" s="267">
        <v>14.592000000000001</v>
      </c>
      <c r="I279" s="268"/>
      <c r="J279" s="269">
        <f>ROUND(I279*H279,2)</f>
        <v>0</v>
      </c>
      <c r="K279" s="270"/>
      <c r="L279" s="271"/>
      <c r="M279" s="272" t="s">
        <v>1</v>
      </c>
      <c r="N279" s="273" t="s">
        <v>38</v>
      </c>
      <c r="O279" s="91"/>
      <c r="P279" s="247">
        <f>O279*H279</f>
        <v>0</v>
      </c>
      <c r="Q279" s="247">
        <v>1</v>
      </c>
      <c r="R279" s="247">
        <f>Q279*H279</f>
        <v>14.592000000000001</v>
      </c>
      <c r="S279" s="247">
        <v>0</v>
      </c>
      <c r="T279" s="24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9" t="s">
        <v>194</v>
      </c>
      <c r="AT279" s="249" t="s">
        <v>302</v>
      </c>
      <c r="AU279" s="249" t="s">
        <v>83</v>
      </c>
      <c r="AY279" s="17" t="s">
        <v>161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7" t="s">
        <v>81</v>
      </c>
      <c r="BK279" s="250">
        <f>ROUND(I279*H279,2)</f>
        <v>0</v>
      </c>
      <c r="BL279" s="17" t="s">
        <v>167</v>
      </c>
      <c r="BM279" s="249" t="s">
        <v>550</v>
      </c>
    </row>
    <row r="280" s="15" customFormat="1">
      <c r="A280" s="15"/>
      <c r="B280" s="285"/>
      <c r="C280" s="286"/>
      <c r="D280" s="253" t="s">
        <v>169</v>
      </c>
      <c r="E280" s="287" t="s">
        <v>1</v>
      </c>
      <c r="F280" s="288" t="s">
        <v>551</v>
      </c>
      <c r="G280" s="286"/>
      <c r="H280" s="287" t="s">
        <v>1</v>
      </c>
      <c r="I280" s="289"/>
      <c r="J280" s="286"/>
      <c r="K280" s="286"/>
      <c r="L280" s="290"/>
      <c r="M280" s="291"/>
      <c r="N280" s="292"/>
      <c r="O280" s="292"/>
      <c r="P280" s="292"/>
      <c r="Q280" s="292"/>
      <c r="R280" s="292"/>
      <c r="S280" s="292"/>
      <c r="T280" s="29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94" t="s">
        <v>169</v>
      </c>
      <c r="AU280" s="294" t="s">
        <v>83</v>
      </c>
      <c r="AV280" s="15" t="s">
        <v>81</v>
      </c>
      <c r="AW280" s="15" t="s">
        <v>30</v>
      </c>
      <c r="AX280" s="15" t="s">
        <v>73</v>
      </c>
      <c r="AY280" s="294" t="s">
        <v>161</v>
      </c>
    </row>
    <row r="281" s="13" customFormat="1">
      <c r="A281" s="13"/>
      <c r="B281" s="251"/>
      <c r="C281" s="252"/>
      <c r="D281" s="253" t="s">
        <v>169</v>
      </c>
      <c r="E281" s="254" t="s">
        <v>1</v>
      </c>
      <c r="F281" s="255" t="s">
        <v>552</v>
      </c>
      <c r="G281" s="252"/>
      <c r="H281" s="256">
        <v>14.592000000000001</v>
      </c>
      <c r="I281" s="257"/>
      <c r="J281" s="252"/>
      <c r="K281" s="252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169</v>
      </c>
      <c r="AU281" s="262" t="s">
        <v>83</v>
      </c>
      <c r="AV281" s="13" t="s">
        <v>83</v>
      </c>
      <c r="AW281" s="13" t="s">
        <v>30</v>
      </c>
      <c r="AX281" s="13" t="s">
        <v>81</v>
      </c>
      <c r="AY281" s="262" t="s">
        <v>161</v>
      </c>
    </row>
    <row r="282" s="12" customFormat="1" ht="22.8" customHeight="1">
      <c r="A282" s="12"/>
      <c r="B282" s="221"/>
      <c r="C282" s="222"/>
      <c r="D282" s="223" t="s">
        <v>72</v>
      </c>
      <c r="E282" s="235" t="s">
        <v>553</v>
      </c>
      <c r="F282" s="235" t="s">
        <v>554</v>
      </c>
      <c r="G282" s="222"/>
      <c r="H282" s="222"/>
      <c r="I282" s="225"/>
      <c r="J282" s="236">
        <f>BK282</f>
        <v>0</v>
      </c>
      <c r="K282" s="222"/>
      <c r="L282" s="227"/>
      <c r="M282" s="228"/>
      <c r="N282" s="229"/>
      <c r="O282" s="229"/>
      <c r="P282" s="230">
        <f>SUM(P283:P303)</f>
        <v>0</v>
      </c>
      <c r="Q282" s="229"/>
      <c r="R282" s="230">
        <f>SUM(R283:R303)</f>
        <v>135.14928599999999</v>
      </c>
      <c r="S282" s="229"/>
      <c r="T282" s="231">
        <f>SUM(T283:T303)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2" t="s">
        <v>81</v>
      </c>
      <c r="AT282" s="233" t="s">
        <v>72</v>
      </c>
      <c r="AU282" s="233" t="s">
        <v>81</v>
      </c>
      <c r="AY282" s="232" t="s">
        <v>161</v>
      </c>
      <c r="BK282" s="234">
        <f>SUM(BK283:BK303)</f>
        <v>0</v>
      </c>
    </row>
    <row r="283" s="2" customFormat="1" ht="16.5" customHeight="1">
      <c r="A283" s="38"/>
      <c r="B283" s="39"/>
      <c r="C283" s="237" t="s">
        <v>555</v>
      </c>
      <c r="D283" s="237" t="s">
        <v>163</v>
      </c>
      <c r="E283" s="238" t="s">
        <v>510</v>
      </c>
      <c r="F283" s="239" t="s">
        <v>511</v>
      </c>
      <c r="G283" s="240" t="s">
        <v>166</v>
      </c>
      <c r="H283" s="241">
        <v>680.89999999999998</v>
      </c>
      <c r="I283" s="242"/>
      <c r="J283" s="243">
        <f>ROUND(I283*H283,2)</f>
        <v>0</v>
      </c>
      <c r="K283" s="244"/>
      <c r="L283" s="44"/>
      <c r="M283" s="245" t="s">
        <v>1</v>
      </c>
      <c r="N283" s="246" t="s">
        <v>38</v>
      </c>
      <c r="O283" s="91"/>
      <c r="P283" s="247">
        <f>O283*H283</f>
        <v>0</v>
      </c>
      <c r="Q283" s="247">
        <v>0</v>
      </c>
      <c r="R283" s="247">
        <f>Q283*H283</f>
        <v>0</v>
      </c>
      <c r="S283" s="247">
        <v>0</v>
      </c>
      <c r="T283" s="24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9" t="s">
        <v>167</v>
      </c>
      <c r="AT283" s="249" t="s">
        <v>163</v>
      </c>
      <c r="AU283" s="249" t="s">
        <v>83</v>
      </c>
      <c r="AY283" s="17" t="s">
        <v>161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7" t="s">
        <v>81</v>
      </c>
      <c r="BK283" s="250">
        <f>ROUND(I283*H283,2)</f>
        <v>0</v>
      </c>
      <c r="BL283" s="17" t="s">
        <v>167</v>
      </c>
      <c r="BM283" s="249" t="s">
        <v>556</v>
      </c>
    </row>
    <row r="284" s="13" customFormat="1">
      <c r="A284" s="13"/>
      <c r="B284" s="251"/>
      <c r="C284" s="252"/>
      <c r="D284" s="253" t="s">
        <v>169</v>
      </c>
      <c r="E284" s="254" t="s">
        <v>1</v>
      </c>
      <c r="F284" s="255" t="s">
        <v>557</v>
      </c>
      <c r="G284" s="252"/>
      <c r="H284" s="256">
        <v>680.89999999999998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169</v>
      </c>
      <c r="AU284" s="262" t="s">
        <v>83</v>
      </c>
      <c r="AV284" s="13" t="s">
        <v>83</v>
      </c>
      <c r="AW284" s="13" t="s">
        <v>30</v>
      </c>
      <c r="AX284" s="13" t="s">
        <v>81</v>
      </c>
      <c r="AY284" s="262" t="s">
        <v>161</v>
      </c>
    </row>
    <row r="285" s="2" customFormat="1" ht="21.75" customHeight="1">
      <c r="A285" s="38"/>
      <c r="B285" s="39"/>
      <c r="C285" s="237" t="s">
        <v>558</v>
      </c>
      <c r="D285" s="237" t="s">
        <v>163</v>
      </c>
      <c r="E285" s="238" t="s">
        <v>559</v>
      </c>
      <c r="F285" s="239" t="s">
        <v>560</v>
      </c>
      <c r="G285" s="240" t="s">
        <v>166</v>
      </c>
      <c r="H285" s="241">
        <v>47</v>
      </c>
      <c r="I285" s="242"/>
      <c r="J285" s="243">
        <f>ROUND(I285*H285,2)</f>
        <v>0</v>
      </c>
      <c r="K285" s="244"/>
      <c r="L285" s="44"/>
      <c r="M285" s="245" t="s">
        <v>1</v>
      </c>
      <c r="N285" s="246" t="s">
        <v>38</v>
      </c>
      <c r="O285" s="91"/>
      <c r="P285" s="247">
        <f>O285*H285</f>
        <v>0</v>
      </c>
      <c r="Q285" s="247">
        <v>0.084250000000000005</v>
      </c>
      <c r="R285" s="247">
        <f>Q285*H285</f>
        <v>3.9597500000000001</v>
      </c>
      <c r="S285" s="247">
        <v>0</v>
      </c>
      <c r="T285" s="24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9" t="s">
        <v>167</v>
      </c>
      <c r="AT285" s="249" t="s">
        <v>163</v>
      </c>
      <c r="AU285" s="249" t="s">
        <v>83</v>
      </c>
      <c r="AY285" s="17" t="s">
        <v>161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7" t="s">
        <v>81</v>
      </c>
      <c r="BK285" s="250">
        <f>ROUND(I285*H285,2)</f>
        <v>0</v>
      </c>
      <c r="BL285" s="17" t="s">
        <v>167</v>
      </c>
      <c r="BM285" s="249" t="s">
        <v>561</v>
      </c>
    </row>
    <row r="286" s="13" customFormat="1">
      <c r="A286" s="13"/>
      <c r="B286" s="251"/>
      <c r="C286" s="252"/>
      <c r="D286" s="253" t="s">
        <v>169</v>
      </c>
      <c r="E286" s="254" t="s">
        <v>1</v>
      </c>
      <c r="F286" s="255" t="s">
        <v>562</v>
      </c>
      <c r="G286" s="252"/>
      <c r="H286" s="256">
        <v>8.5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169</v>
      </c>
      <c r="AU286" s="262" t="s">
        <v>83</v>
      </c>
      <c r="AV286" s="13" t="s">
        <v>83</v>
      </c>
      <c r="AW286" s="13" t="s">
        <v>30</v>
      </c>
      <c r="AX286" s="13" t="s">
        <v>73</v>
      </c>
      <c r="AY286" s="262" t="s">
        <v>161</v>
      </c>
    </row>
    <row r="287" s="13" customFormat="1">
      <c r="A287" s="13"/>
      <c r="B287" s="251"/>
      <c r="C287" s="252"/>
      <c r="D287" s="253" t="s">
        <v>169</v>
      </c>
      <c r="E287" s="254" t="s">
        <v>1</v>
      </c>
      <c r="F287" s="255" t="s">
        <v>563</v>
      </c>
      <c r="G287" s="252"/>
      <c r="H287" s="256">
        <v>5.7999999999999998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169</v>
      </c>
      <c r="AU287" s="262" t="s">
        <v>83</v>
      </c>
      <c r="AV287" s="13" t="s">
        <v>83</v>
      </c>
      <c r="AW287" s="13" t="s">
        <v>30</v>
      </c>
      <c r="AX287" s="13" t="s">
        <v>73</v>
      </c>
      <c r="AY287" s="262" t="s">
        <v>161</v>
      </c>
    </row>
    <row r="288" s="13" customFormat="1">
      <c r="A288" s="13"/>
      <c r="B288" s="251"/>
      <c r="C288" s="252"/>
      <c r="D288" s="253" t="s">
        <v>169</v>
      </c>
      <c r="E288" s="254" t="s">
        <v>1</v>
      </c>
      <c r="F288" s="255" t="s">
        <v>564</v>
      </c>
      <c r="G288" s="252"/>
      <c r="H288" s="256">
        <v>32.700000000000003</v>
      </c>
      <c r="I288" s="257"/>
      <c r="J288" s="252"/>
      <c r="K288" s="252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169</v>
      </c>
      <c r="AU288" s="262" t="s">
        <v>83</v>
      </c>
      <c r="AV288" s="13" t="s">
        <v>83</v>
      </c>
      <c r="AW288" s="13" t="s">
        <v>30</v>
      </c>
      <c r="AX288" s="13" t="s">
        <v>73</v>
      </c>
      <c r="AY288" s="262" t="s">
        <v>161</v>
      </c>
    </row>
    <row r="289" s="14" customFormat="1">
      <c r="A289" s="14"/>
      <c r="B289" s="274"/>
      <c r="C289" s="275"/>
      <c r="D289" s="253" t="s">
        <v>169</v>
      </c>
      <c r="E289" s="276" t="s">
        <v>1</v>
      </c>
      <c r="F289" s="277" t="s">
        <v>346</v>
      </c>
      <c r="G289" s="275"/>
      <c r="H289" s="278">
        <v>47</v>
      </c>
      <c r="I289" s="279"/>
      <c r="J289" s="275"/>
      <c r="K289" s="275"/>
      <c r="L289" s="280"/>
      <c r="M289" s="281"/>
      <c r="N289" s="282"/>
      <c r="O289" s="282"/>
      <c r="P289" s="282"/>
      <c r="Q289" s="282"/>
      <c r="R289" s="282"/>
      <c r="S289" s="282"/>
      <c r="T289" s="28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4" t="s">
        <v>169</v>
      </c>
      <c r="AU289" s="284" t="s">
        <v>83</v>
      </c>
      <c r="AV289" s="14" t="s">
        <v>167</v>
      </c>
      <c r="AW289" s="14" t="s">
        <v>30</v>
      </c>
      <c r="AX289" s="14" t="s">
        <v>81</v>
      </c>
      <c r="AY289" s="284" t="s">
        <v>161</v>
      </c>
    </row>
    <row r="290" s="2" customFormat="1" ht="21.75" customHeight="1">
      <c r="A290" s="38"/>
      <c r="B290" s="39"/>
      <c r="C290" s="263" t="s">
        <v>565</v>
      </c>
      <c r="D290" s="263" t="s">
        <v>302</v>
      </c>
      <c r="E290" s="264" t="s">
        <v>566</v>
      </c>
      <c r="F290" s="265" t="s">
        <v>567</v>
      </c>
      <c r="G290" s="266" t="s">
        <v>166</v>
      </c>
      <c r="H290" s="267">
        <v>32.700000000000003</v>
      </c>
      <c r="I290" s="268"/>
      <c r="J290" s="269">
        <f>ROUND(I290*H290,2)</f>
        <v>0</v>
      </c>
      <c r="K290" s="270"/>
      <c r="L290" s="271"/>
      <c r="M290" s="272" t="s">
        <v>1</v>
      </c>
      <c r="N290" s="273" t="s">
        <v>38</v>
      </c>
      <c r="O290" s="91"/>
      <c r="P290" s="247">
        <f>O290*H290</f>
        <v>0</v>
      </c>
      <c r="Q290" s="247">
        <v>0.13100000000000001</v>
      </c>
      <c r="R290" s="247">
        <f>Q290*H290</f>
        <v>4.2837000000000005</v>
      </c>
      <c r="S290" s="247">
        <v>0</v>
      </c>
      <c r="T290" s="24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9" t="s">
        <v>194</v>
      </c>
      <c r="AT290" s="249" t="s">
        <v>302</v>
      </c>
      <c r="AU290" s="249" t="s">
        <v>83</v>
      </c>
      <c r="AY290" s="17" t="s">
        <v>161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7" t="s">
        <v>81</v>
      </c>
      <c r="BK290" s="250">
        <f>ROUND(I290*H290,2)</f>
        <v>0</v>
      </c>
      <c r="BL290" s="17" t="s">
        <v>167</v>
      </c>
      <c r="BM290" s="249" t="s">
        <v>568</v>
      </c>
    </row>
    <row r="291" s="2" customFormat="1" ht="16.5" customHeight="1">
      <c r="A291" s="38"/>
      <c r="B291" s="39"/>
      <c r="C291" s="263" t="s">
        <v>569</v>
      </c>
      <c r="D291" s="263" t="s">
        <v>302</v>
      </c>
      <c r="E291" s="264" t="s">
        <v>570</v>
      </c>
      <c r="F291" s="265" t="s">
        <v>571</v>
      </c>
      <c r="G291" s="266" t="s">
        <v>166</v>
      </c>
      <c r="H291" s="267">
        <v>4.3780000000000001</v>
      </c>
      <c r="I291" s="268"/>
      <c r="J291" s="269">
        <f>ROUND(I291*H291,2)</f>
        <v>0</v>
      </c>
      <c r="K291" s="270"/>
      <c r="L291" s="271"/>
      <c r="M291" s="272" t="s">
        <v>1</v>
      </c>
      <c r="N291" s="273" t="s">
        <v>38</v>
      </c>
      <c r="O291" s="91"/>
      <c r="P291" s="247">
        <f>O291*H291</f>
        <v>0</v>
      </c>
      <c r="Q291" s="247">
        <v>0.123</v>
      </c>
      <c r="R291" s="247">
        <f>Q291*H291</f>
        <v>0.53849400000000003</v>
      </c>
      <c r="S291" s="247">
        <v>0</v>
      </c>
      <c r="T291" s="24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9" t="s">
        <v>194</v>
      </c>
      <c r="AT291" s="249" t="s">
        <v>302</v>
      </c>
      <c r="AU291" s="249" t="s">
        <v>83</v>
      </c>
      <c r="AY291" s="17" t="s">
        <v>161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7" t="s">
        <v>81</v>
      </c>
      <c r="BK291" s="250">
        <f>ROUND(I291*H291,2)</f>
        <v>0</v>
      </c>
      <c r="BL291" s="17" t="s">
        <v>167</v>
      </c>
      <c r="BM291" s="249" t="s">
        <v>572</v>
      </c>
    </row>
    <row r="292" s="13" customFormat="1">
      <c r="A292" s="13"/>
      <c r="B292" s="251"/>
      <c r="C292" s="252"/>
      <c r="D292" s="253" t="s">
        <v>169</v>
      </c>
      <c r="E292" s="254" t="s">
        <v>1</v>
      </c>
      <c r="F292" s="255" t="s">
        <v>573</v>
      </c>
      <c r="G292" s="252"/>
      <c r="H292" s="256">
        <v>4.3780000000000001</v>
      </c>
      <c r="I292" s="257"/>
      <c r="J292" s="252"/>
      <c r="K292" s="252"/>
      <c r="L292" s="258"/>
      <c r="M292" s="259"/>
      <c r="N292" s="260"/>
      <c r="O292" s="260"/>
      <c r="P292" s="260"/>
      <c r="Q292" s="260"/>
      <c r="R292" s="260"/>
      <c r="S292" s="260"/>
      <c r="T292" s="26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2" t="s">
        <v>169</v>
      </c>
      <c r="AU292" s="262" t="s">
        <v>83</v>
      </c>
      <c r="AV292" s="13" t="s">
        <v>83</v>
      </c>
      <c r="AW292" s="13" t="s">
        <v>30</v>
      </c>
      <c r="AX292" s="13" t="s">
        <v>81</v>
      </c>
      <c r="AY292" s="262" t="s">
        <v>161</v>
      </c>
    </row>
    <row r="293" s="2" customFormat="1" ht="16.5" customHeight="1">
      <c r="A293" s="38"/>
      <c r="B293" s="39"/>
      <c r="C293" s="263" t="s">
        <v>574</v>
      </c>
      <c r="D293" s="263" t="s">
        <v>302</v>
      </c>
      <c r="E293" s="264" t="s">
        <v>575</v>
      </c>
      <c r="F293" s="265" t="s">
        <v>576</v>
      </c>
      <c r="G293" s="266" t="s">
        <v>166</v>
      </c>
      <c r="H293" s="267">
        <v>4.3780000000000001</v>
      </c>
      <c r="I293" s="268"/>
      <c r="J293" s="269">
        <f>ROUND(I293*H293,2)</f>
        <v>0</v>
      </c>
      <c r="K293" s="270"/>
      <c r="L293" s="271"/>
      <c r="M293" s="272" t="s">
        <v>1</v>
      </c>
      <c r="N293" s="273" t="s">
        <v>38</v>
      </c>
      <c r="O293" s="91"/>
      <c r="P293" s="247">
        <f>O293*H293</f>
        <v>0</v>
      </c>
      <c r="Q293" s="247">
        <v>0.123</v>
      </c>
      <c r="R293" s="247">
        <f>Q293*H293</f>
        <v>0.53849400000000003</v>
      </c>
      <c r="S293" s="247">
        <v>0</v>
      </c>
      <c r="T293" s="24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9" t="s">
        <v>194</v>
      </c>
      <c r="AT293" s="249" t="s">
        <v>302</v>
      </c>
      <c r="AU293" s="249" t="s">
        <v>83</v>
      </c>
      <c r="AY293" s="17" t="s">
        <v>161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7" t="s">
        <v>81</v>
      </c>
      <c r="BK293" s="250">
        <f>ROUND(I293*H293,2)</f>
        <v>0</v>
      </c>
      <c r="BL293" s="17" t="s">
        <v>167</v>
      </c>
      <c r="BM293" s="249" t="s">
        <v>577</v>
      </c>
    </row>
    <row r="294" s="13" customFormat="1">
      <c r="A294" s="13"/>
      <c r="B294" s="251"/>
      <c r="C294" s="252"/>
      <c r="D294" s="253" t="s">
        <v>169</v>
      </c>
      <c r="E294" s="254" t="s">
        <v>1</v>
      </c>
      <c r="F294" s="255" t="s">
        <v>573</v>
      </c>
      <c r="G294" s="252"/>
      <c r="H294" s="256">
        <v>4.3780000000000001</v>
      </c>
      <c r="I294" s="257"/>
      <c r="J294" s="252"/>
      <c r="K294" s="252"/>
      <c r="L294" s="258"/>
      <c r="M294" s="259"/>
      <c r="N294" s="260"/>
      <c r="O294" s="260"/>
      <c r="P294" s="260"/>
      <c r="Q294" s="260"/>
      <c r="R294" s="260"/>
      <c r="S294" s="260"/>
      <c r="T294" s="26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2" t="s">
        <v>169</v>
      </c>
      <c r="AU294" s="262" t="s">
        <v>83</v>
      </c>
      <c r="AV294" s="13" t="s">
        <v>83</v>
      </c>
      <c r="AW294" s="13" t="s">
        <v>30</v>
      </c>
      <c r="AX294" s="13" t="s">
        <v>81</v>
      </c>
      <c r="AY294" s="262" t="s">
        <v>161</v>
      </c>
    </row>
    <row r="295" s="2" customFormat="1" ht="21.75" customHeight="1">
      <c r="A295" s="38"/>
      <c r="B295" s="39"/>
      <c r="C295" s="263" t="s">
        <v>578</v>
      </c>
      <c r="D295" s="263" t="s">
        <v>302</v>
      </c>
      <c r="E295" s="264" t="s">
        <v>579</v>
      </c>
      <c r="F295" s="265" t="s">
        <v>580</v>
      </c>
      <c r="G295" s="266" t="s">
        <v>166</v>
      </c>
      <c r="H295" s="267">
        <v>8.8170000000000002</v>
      </c>
      <c r="I295" s="268"/>
      <c r="J295" s="269">
        <f>ROUND(I295*H295,2)</f>
        <v>0</v>
      </c>
      <c r="K295" s="270"/>
      <c r="L295" s="271"/>
      <c r="M295" s="272" t="s">
        <v>1</v>
      </c>
      <c r="N295" s="273" t="s">
        <v>38</v>
      </c>
      <c r="O295" s="91"/>
      <c r="P295" s="247">
        <f>O295*H295</f>
        <v>0</v>
      </c>
      <c r="Q295" s="247">
        <v>0.12</v>
      </c>
      <c r="R295" s="247">
        <f>Q295*H295</f>
        <v>1.0580400000000001</v>
      </c>
      <c r="S295" s="247">
        <v>0</v>
      </c>
      <c r="T295" s="24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9" t="s">
        <v>194</v>
      </c>
      <c r="AT295" s="249" t="s">
        <v>302</v>
      </c>
      <c r="AU295" s="249" t="s">
        <v>83</v>
      </c>
      <c r="AY295" s="17" t="s">
        <v>161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7" t="s">
        <v>81</v>
      </c>
      <c r="BK295" s="250">
        <f>ROUND(I295*H295,2)</f>
        <v>0</v>
      </c>
      <c r="BL295" s="17" t="s">
        <v>167</v>
      </c>
      <c r="BM295" s="249" t="s">
        <v>581</v>
      </c>
    </row>
    <row r="296" s="13" customFormat="1">
      <c r="A296" s="13"/>
      <c r="B296" s="251"/>
      <c r="C296" s="252"/>
      <c r="D296" s="253" t="s">
        <v>169</v>
      </c>
      <c r="E296" s="254" t="s">
        <v>1</v>
      </c>
      <c r="F296" s="255" t="s">
        <v>582</v>
      </c>
      <c r="G296" s="252"/>
      <c r="H296" s="256">
        <v>8.8170000000000002</v>
      </c>
      <c r="I296" s="257"/>
      <c r="J296" s="252"/>
      <c r="K296" s="252"/>
      <c r="L296" s="258"/>
      <c r="M296" s="259"/>
      <c r="N296" s="260"/>
      <c r="O296" s="260"/>
      <c r="P296" s="260"/>
      <c r="Q296" s="260"/>
      <c r="R296" s="260"/>
      <c r="S296" s="260"/>
      <c r="T296" s="26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2" t="s">
        <v>169</v>
      </c>
      <c r="AU296" s="262" t="s">
        <v>83</v>
      </c>
      <c r="AV296" s="13" t="s">
        <v>83</v>
      </c>
      <c r="AW296" s="13" t="s">
        <v>30</v>
      </c>
      <c r="AX296" s="13" t="s">
        <v>81</v>
      </c>
      <c r="AY296" s="262" t="s">
        <v>161</v>
      </c>
    </row>
    <row r="297" s="2" customFormat="1" ht="21.75" customHeight="1">
      <c r="A297" s="38"/>
      <c r="B297" s="39"/>
      <c r="C297" s="263" t="s">
        <v>583</v>
      </c>
      <c r="D297" s="263" t="s">
        <v>302</v>
      </c>
      <c r="E297" s="264" t="s">
        <v>584</v>
      </c>
      <c r="F297" s="265" t="s">
        <v>585</v>
      </c>
      <c r="G297" s="266" t="s">
        <v>166</v>
      </c>
      <c r="H297" s="267">
        <v>5.7999999999999998</v>
      </c>
      <c r="I297" s="268"/>
      <c r="J297" s="269">
        <f>ROUND(I297*H297,2)</f>
        <v>0</v>
      </c>
      <c r="K297" s="270"/>
      <c r="L297" s="271"/>
      <c r="M297" s="272" t="s">
        <v>1</v>
      </c>
      <c r="N297" s="273" t="s">
        <v>38</v>
      </c>
      <c r="O297" s="91"/>
      <c r="P297" s="247">
        <f>O297*H297</f>
        <v>0</v>
      </c>
      <c r="Q297" s="247">
        <v>0.12</v>
      </c>
      <c r="R297" s="247">
        <f>Q297*H297</f>
        <v>0.69599999999999995</v>
      </c>
      <c r="S297" s="247">
        <v>0</v>
      </c>
      <c r="T297" s="24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9" t="s">
        <v>194</v>
      </c>
      <c r="AT297" s="249" t="s">
        <v>302</v>
      </c>
      <c r="AU297" s="249" t="s">
        <v>83</v>
      </c>
      <c r="AY297" s="17" t="s">
        <v>161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7" t="s">
        <v>81</v>
      </c>
      <c r="BK297" s="250">
        <f>ROUND(I297*H297,2)</f>
        <v>0</v>
      </c>
      <c r="BL297" s="17" t="s">
        <v>167</v>
      </c>
      <c r="BM297" s="249" t="s">
        <v>586</v>
      </c>
    </row>
    <row r="298" s="2" customFormat="1" ht="21.75" customHeight="1">
      <c r="A298" s="38"/>
      <c r="B298" s="39"/>
      <c r="C298" s="237" t="s">
        <v>587</v>
      </c>
      <c r="D298" s="237" t="s">
        <v>163</v>
      </c>
      <c r="E298" s="238" t="s">
        <v>588</v>
      </c>
      <c r="F298" s="239" t="s">
        <v>589</v>
      </c>
      <c r="G298" s="240" t="s">
        <v>166</v>
      </c>
      <c r="H298" s="241">
        <v>572</v>
      </c>
      <c r="I298" s="242"/>
      <c r="J298" s="243">
        <f>ROUND(I298*H298,2)</f>
        <v>0</v>
      </c>
      <c r="K298" s="244"/>
      <c r="L298" s="44"/>
      <c r="M298" s="245" t="s">
        <v>1</v>
      </c>
      <c r="N298" s="246" t="s">
        <v>38</v>
      </c>
      <c r="O298" s="91"/>
      <c r="P298" s="247">
        <f>O298*H298</f>
        <v>0</v>
      </c>
      <c r="Q298" s="247">
        <v>0.084250000000000005</v>
      </c>
      <c r="R298" s="247">
        <f>Q298*H298</f>
        <v>48.191000000000002</v>
      </c>
      <c r="S298" s="247">
        <v>0</v>
      </c>
      <c r="T298" s="24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9" t="s">
        <v>167</v>
      </c>
      <c r="AT298" s="249" t="s">
        <v>163</v>
      </c>
      <c r="AU298" s="249" t="s">
        <v>83</v>
      </c>
      <c r="AY298" s="17" t="s">
        <v>161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7" t="s">
        <v>81</v>
      </c>
      <c r="BK298" s="250">
        <f>ROUND(I298*H298,2)</f>
        <v>0</v>
      </c>
      <c r="BL298" s="17" t="s">
        <v>167</v>
      </c>
      <c r="BM298" s="249" t="s">
        <v>590</v>
      </c>
    </row>
    <row r="299" s="13" customFormat="1">
      <c r="A299" s="13"/>
      <c r="B299" s="251"/>
      <c r="C299" s="252"/>
      <c r="D299" s="253" t="s">
        <v>169</v>
      </c>
      <c r="E299" s="254" t="s">
        <v>1</v>
      </c>
      <c r="F299" s="255" t="s">
        <v>591</v>
      </c>
      <c r="G299" s="252"/>
      <c r="H299" s="256">
        <v>572</v>
      </c>
      <c r="I299" s="257"/>
      <c r="J299" s="252"/>
      <c r="K299" s="252"/>
      <c r="L299" s="258"/>
      <c r="M299" s="259"/>
      <c r="N299" s="260"/>
      <c r="O299" s="260"/>
      <c r="P299" s="260"/>
      <c r="Q299" s="260"/>
      <c r="R299" s="260"/>
      <c r="S299" s="260"/>
      <c r="T299" s="26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2" t="s">
        <v>169</v>
      </c>
      <c r="AU299" s="262" t="s">
        <v>83</v>
      </c>
      <c r="AV299" s="13" t="s">
        <v>83</v>
      </c>
      <c r="AW299" s="13" t="s">
        <v>30</v>
      </c>
      <c r="AX299" s="13" t="s">
        <v>81</v>
      </c>
      <c r="AY299" s="262" t="s">
        <v>161</v>
      </c>
    </row>
    <row r="300" s="2" customFormat="1" ht="16.5" customHeight="1">
      <c r="A300" s="38"/>
      <c r="B300" s="39"/>
      <c r="C300" s="263" t="s">
        <v>592</v>
      </c>
      <c r="D300" s="263" t="s">
        <v>302</v>
      </c>
      <c r="E300" s="264" t="s">
        <v>593</v>
      </c>
      <c r="F300" s="265" t="s">
        <v>594</v>
      </c>
      <c r="G300" s="266" t="s">
        <v>166</v>
      </c>
      <c r="H300" s="267">
        <v>471.32799999999997</v>
      </c>
      <c r="I300" s="268"/>
      <c r="J300" s="269">
        <f>ROUND(I300*H300,2)</f>
        <v>0</v>
      </c>
      <c r="K300" s="270"/>
      <c r="L300" s="271"/>
      <c r="M300" s="272" t="s">
        <v>1</v>
      </c>
      <c r="N300" s="273" t="s">
        <v>38</v>
      </c>
      <c r="O300" s="91"/>
      <c r="P300" s="247">
        <f>O300*H300</f>
        <v>0</v>
      </c>
      <c r="Q300" s="247">
        <v>0.13100000000000001</v>
      </c>
      <c r="R300" s="247">
        <f>Q300*H300</f>
        <v>61.743968000000002</v>
      </c>
      <c r="S300" s="247">
        <v>0</v>
      </c>
      <c r="T300" s="24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9" t="s">
        <v>194</v>
      </c>
      <c r="AT300" s="249" t="s">
        <v>302</v>
      </c>
      <c r="AU300" s="249" t="s">
        <v>83</v>
      </c>
      <c r="AY300" s="17" t="s">
        <v>161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7" t="s">
        <v>81</v>
      </c>
      <c r="BK300" s="250">
        <f>ROUND(I300*H300,2)</f>
        <v>0</v>
      </c>
      <c r="BL300" s="17" t="s">
        <v>167</v>
      </c>
      <c r="BM300" s="249" t="s">
        <v>595</v>
      </c>
    </row>
    <row r="301" s="13" customFormat="1">
      <c r="A301" s="13"/>
      <c r="B301" s="251"/>
      <c r="C301" s="252"/>
      <c r="D301" s="253" t="s">
        <v>169</v>
      </c>
      <c r="E301" s="254" t="s">
        <v>1</v>
      </c>
      <c r="F301" s="255" t="s">
        <v>596</v>
      </c>
      <c r="G301" s="252"/>
      <c r="H301" s="256">
        <v>471.32799999999997</v>
      </c>
      <c r="I301" s="257"/>
      <c r="J301" s="252"/>
      <c r="K301" s="252"/>
      <c r="L301" s="258"/>
      <c r="M301" s="259"/>
      <c r="N301" s="260"/>
      <c r="O301" s="260"/>
      <c r="P301" s="260"/>
      <c r="Q301" s="260"/>
      <c r="R301" s="260"/>
      <c r="S301" s="260"/>
      <c r="T301" s="26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2" t="s">
        <v>169</v>
      </c>
      <c r="AU301" s="262" t="s">
        <v>83</v>
      </c>
      <c r="AV301" s="13" t="s">
        <v>83</v>
      </c>
      <c r="AW301" s="13" t="s">
        <v>30</v>
      </c>
      <c r="AX301" s="13" t="s">
        <v>81</v>
      </c>
      <c r="AY301" s="262" t="s">
        <v>161</v>
      </c>
    </row>
    <row r="302" s="2" customFormat="1" ht="21.75" customHeight="1">
      <c r="A302" s="38"/>
      <c r="B302" s="39"/>
      <c r="C302" s="263" t="s">
        <v>597</v>
      </c>
      <c r="D302" s="263" t="s">
        <v>302</v>
      </c>
      <c r="E302" s="264" t="s">
        <v>579</v>
      </c>
      <c r="F302" s="265" t="s">
        <v>580</v>
      </c>
      <c r="G302" s="266" t="s">
        <v>166</v>
      </c>
      <c r="H302" s="267">
        <v>117.83199999999999</v>
      </c>
      <c r="I302" s="268"/>
      <c r="J302" s="269">
        <f>ROUND(I302*H302,2)</f>
        <v>0</v>
      </c>
      <c r="K302" s="270"/>
      <c r="L302" s="271"/>
      <c r="M302" s="272" t="s">
        <v>1</v>
      </c>
      <c r="N302" s="273" t="s">
        <v>38</v>
      </c>
      <c r="O302" s="91"/>
      <c r="P302" s="247">
        <f>O302*H302</f>
        <v>0</v>
      </c>
      <c r="Q302" s="247">
        <v>0.12</v>
      </c>
      <c r="R302" s="247">
        <f>Q302*H302</f>
        <v>14.13984</v>
      </c>
      <c r="S302" s="247">
        <v>0</v>
      </c>
      <c r="T302" s="24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9" t="s">
        <v>194</v>
      </c>
      <c r="AT302" s="249" t="s">
        <v>302</v>
      </c>
      <c r="AU302" s="249" t="s">
        <v>83</v>
      </c>
      <c r="AY302" s="17" t="s">
        <v>161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7" t="s">
        <v>81</v>
      </c>
      <c r="BK302" s="250">
        <f>ROUND(I302*H302,2)</f>
        <v>0</v>
      </c>
      <c r="BL302" s="17" t="s">
        <v>167</v>
      </c>
      <c r="BM302" s="249" t="s">
        <v>598</v>
      </c>
    </row>
    <row r="303" s="13" customFormat="1">
      <c r="A303" s="13"/>
      <c r="B303" s="251"/>
      <c r="C303" s="252"/>
      <c r="D303" s="253" t="s">
        <v>169</v>
      </c>
      <c r="E303" s="254" t="s">
        <v>1</v>
      </c>
      <c r="F303" s="255" t="s">
        <v>599</v>
      </c>
      <c r="G303" s="252"/>
      <c r="H303" s="256">
        <v>117.83199999999999</v>
      </c>
      <c r="I303" s="257"/>
      <c r="J303" s="252"/>
      <c r="K303" s="252"/>
      <c r="L303" s="258"/>
      <c r="M303" s="259"/>
      <c r="N303" s="260"/>
      <c r="O303" s="260"/>
      <c r="P303" s="260"/>
      <c r="Q303" s="260"/>
      <c r="R303" s="260"/>
      <c r="S303" s="260"/>
      <c r="T303" s="26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2" t="s">
        <v>169</v>
      </c>
      <c r="AU303" s="262" t="s">
        <v>83</v>
      </c>
      <c r="AV303" s="13" t="s">
        <v>83</v>
      </c>
      <c r="AW303" s="13" t="s">
        <v>30</v>
      </c>
      <c r="AX303" s="13" t="s">
        <v>81</v>
      </c>
      <c r="AY303" s="262" t="s">
        <v>161</v>
      </c>
    </row>
    <row r="304" s="12" customFormat="1" ht="22.8" customHeight="1">
      <c r="A304" s="12"/>
      <c r="B304" s="221"/>
      <c r="C304" s="222"/>
      <c r="D304" s="223" t="s">
        <v>72</v>
      </c>
      <c r="E304" s="235" t="s">
        <v>600</v>
      </c>
      <c r="F304" s="235" t="s">
        <v>601</v>
      </c>
      <c r="G304" s="222"/>
      <c r="H304" s="222"/>
      <c r="I304" s="225"/>
      <c r="J304" s="236">
        <f>BK304</f>
        <v>0</v>
      </c>
      <c r="K304" s="222"/>
      <c r="L304" s="227"/>
      <c r="M304" s="228"/>
      <c r="N304" s="229"/>
      <c r="O304" s="229"/>
      <c r="P304" s="230">
        <f>SUM(P305:P310)</f>
        <v>0</v>
      </c>
      <c r="Q304" s="229"/>
      <c r="R304" s="230">
        <f>SUM(R305:R310)</f>
        <v>129.62949999999998</v>
      </c>
      <c r="S304" s="229"/>
      <c r="T304" s="231">
        <f>SUM(T305:T310)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32" t="s">
        <v>81</v>
      </c>
      <c r="AT304" s="233" t="s">
        <v>72</v>
      </c>
      <c r="AU304" s="233" t="s">
        <v>81</v>
      </c>
      <c r="AY304" s="232" t="s">
        <v>161</v>
      </c>
      <c r="BK304" s="234">
        <f>SUM(BK305:BK310)</f>
        <v>0</v>
      </c>
    </row>
    <row r="305" s="2" customFormat="1" ht="16.5" customHeight="1">
      <c r="A305" s="38"/>
      <c r="B305" s="39"/>
      <c r="C305" s="237" t="s">
        <v>602</v>
      </c>
      <c r="D305" s="237" t="s">
        <v>163</v>
      </c>
      <c r="E305" s="238" t="s">
        <v>329</v>
      </c>
      <c r="F305" s="239" t="s">
        <v>330</v>
      </c>
      <c r="G305" s="240" t="s">
        <v>166</v>
      </c>
      <c r="H305" s="241">
        <v>500.5</v>
      </c>
      <c r="I305" s="242"/>
      <c r="J305" s="243">
        <f>ROUND(I305*H305,2)</f>
        <v>0</v>
      </c>
      <c r="K305" s="244"/>
      <c r="L305" s="44"/>
      <c r="M305" s="245" t="s">
        <v>1</v>
      </c>
      <c r="N305" s="246" t="s">
        <v>38</v>
      </c>
      <c r="O305" s="91"/>
      <c r="P305" s="247">
        <f>O305*H305</f>
        <v>0</v>
      </c>
      <c r="Q305" s="247">
        <v>0</v>
      </c>
      <c r="R305" s="247">
        <f>Q305*H305</f>
        <v>0</v>
      </c>
      <c r="S305" s="247">
        <v>0</v>
      </c>
      <c r="T305" s="24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9" t="s">
        <v>167</v>
      </c>
      <c r="AT305" s="249" t="s">
        <v>163</v>
      </c>
      <c r="AU305" s="249" t="s">
        <v>83</v>
      </c>
      <c r="AY305" s="17" t="s">
        <v>161</v>
      </c>
      <c r="BE305" s="250">
        <f>IF(N305="základní",J305,0)</f>
        <v>0</v>
      </c>
      <c r="BF305" s="250">
        <f>IF(N305="snížená",J305,0)</f>
        <v>0</v>
      </c>
      <c r="BG305" s="250">
        <f>IF(N305="zákl. přenesená",J305,0)</f>
        <v>0</v>
      </c>
      <c r="BH305" s="250">
        <f>IF(N305="sníž. přenesená",J305,0)</f>
        <v>0</v>
      </c>
      <c r="BI305" s="250">
        <f>IF(N305="nulová",J305,0)</f>
        <v>0</v>
      </c>
      <c r="BJ305" s="17" t="s">
        <v>81</v>
      </c>
      <c r="BK305" s="250">
        <f>ROUND(I305*H305,2)</f>
        <v>0</v>
      </c>
      <c r="BL305" s="17" t="s">
        <v>167</v>
      </c>
      <c r="BM305" s="249" t="s">
        <v>603</v>
      </c>
    </row>
    <row r="306" s="13" customFormat="1">
      <c r="A306" s="13"/>
      <c r="B306" s="251"/>
      <c r="C306" s="252"/>
      <c r="D306" s="253" t="s">
        <v>169</v>
      </c>
      <c r="E306" s="254" t="s">
        <v>1</v>
      </c>
      <c r="F306" s="255" t="s">
        <v>604</v>
      </c>
      <c r="G306" s="252"/>
      <c r="H306" s="256">
        <v>500.5</v>
      </c>
      <c r="I306" s="257"/>
      <c r="J306" s="252"/>
      <c r="K306" s="252"/>
      <c r="L306" s="258"/>
      <c r="M306" s="259"/>
      <c r="N306" s="260"/>
      <c r="O306" s="260"/>
      <c r="P306" s="260"/>
      <c r="Q306" s="260"/>
      <c r="R306" s="260"/>
      <c r="S306" s="260"/>
      <c r="T306" s="26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2" t="s">
        <v>169</v>
      </c>
      <c r="AU306" s="262" t="s">
        <v>83</v>
      </c>
      <c r="AV306" s="13" t="s">
        <v>83</v>
      </c>
      <c r="AW306" s="13" t="s">
        <v>30</v>
      </c>
      <c r="AX306" s="13" t="s">
        <v>81</v>
      </c>
      <c r="AY306" s="262" t="s">
        <v>161</v>
      </c>
    </row>
    <row r="307" s="2" customFormat="1" ht="21.75" customHeight="1">
      <c r="A307" s="38"/>
      <c r="B307" s="39"/>
      <c r="C307" s="237" t="s">
        <v>605</v>
      </c>
      <c r="D307" s="237" t="s">
        <v>163</v>
      </c>
      <c r="E307" s="238" t="s">
        <v>606</v>
      </c>
      <c r="F307" s="239" t="s">
        <v>607</v>
      </c>
      <c r="G307" s="240" t="s">
        <v>166</v>
      </c>
      <c r="H307" s="241">
        <v>455</v>
      </c>
      <c r="I307" s="242"/>
      <c r="J307" s="243">
        <f>ROUND(I307*H307,2)</f>
        <v>0</v>
      </c>
      <c r="K307" s="244"/>
      <c r="L307" s="44"/>
      <c r="M307" s="245" t="s">
        <v>1</v>
      </c>
      <c r="N307" s="246" t="s">
        <v>38</v>
      </c>
      <c r="O307" s="91"/>
      <c r="P307" s="247">
        <f>O307*H307</f>
        <v>0</v>
      </c>
      <c r="Q307" s="247">
        <v>0</v>
      </c>
      <c r="R307" s="247">
        <f>Q307*H307</f>
        <v>0</v>
      </c>
      <c r="S307" s="247">
        <v>0</v>
      </c>
      <c r="T307" s="24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9" t="s">
        <v>167</v>
      </c>
      <c r="AT307" s="249" t="s">
        <v>163</v>
      </c>
      <c r="AU307" s="249" t="s">
        <v>83</v>
      </c>
      <c r="AY307" s="17" t="s">
        <v>161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7" t="s">
        <v>81</v>
      </c>
      <c r="BK307" s="250">
        <f>ROUND(I307*H307,2)</f>
        <v>0</v>
      </c>
      <c r="BL307" s="17" t="s">
        <v>167</v>
      </c>
      <c r="BM307" s="249" t="s">
        <v>608</v>
      </c>
    </row>
    <row r="308" s="2" customFormat="1" ht="21.75" customHeight="1">
      <c r="A308" s="38"/>
      <c r="B308" s="39"/>
      <c r="C308" s="237" t="s">
        <v>609</v>
      </c>
      <c r="D308" s="237" t="s">
        <v>163</v>
      </c>
      <c r="E308" s="238" t="s">
        <v>610</v>
      </c>
      <c r="F308" s="239" t="s">
        <v>611</v>
      </c>
      <c r="G308" s="240" t="s">
        <v>166</v>
      </c>
      <c r="H308" s="241">
        <v>455</v>
      </c>
      <c r="I308" s="242"/>
      <c r="J308" s="243">
        <f>ROUND(I308*H308,2)</f>
        <v>0</v>
      </c>
      <c r="K308" s="244"/>
      <c r="L308" s="44"/>
      <c r="M308" s="245" t="s">
        <v>1</v>
      </c>
      <c r="N308" s="246" t="s">
        <v>38</v>
      </c>
      <c r="O308" s="91"/>
      <c r="P308" s="247">
        <f>O308*H308</f>
        <v>0</v>
      </c>
      <c r="Q308" s="247">
        <v>0.10362</v>
      </c>
      <c r="R308" s="247">
        <f>Q308*H308</f>
        <v>47.147100000000002</v>
      </c>
      <c r="S308" s="247">
        <v>0</v>
      </c>
      <c r="T308" s="24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9" t="s">
        <v>167</v>
      </c>
      <c r="AT308" s="249" t="s">
        <v>163</v>
      </c>
      <c r="AU308" s="249" t="s">
        <v>83</v>
      </c>
      <c r="AY308" s="17" t="s">
        <v>161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7" t="s">
        <v>81</v>
      </c>
      <c r="BK308" s="250">
        <f>ROUND(I308*H308,2)</f>
        <v>0</v>
      </c>
      <c r="BL308" s="17" t="s">
        <v>167</v>
      </c>
      <c r="BM308" s="249" t="s">
        <v>612</v>
      </c>
    </row>
    <row r="309" s="2" customFormat="1" ht="16.5" customHeight="1">
      <c r="A309" s="38"/>
      <c r="B309" s="39"/>
      <c r="C309" s="263" t="s">
        <v>613</v>
      </c>
      <c r="D309" s="263" t="s">
        <v>302</v>
      </c>
      <c r="E309" s="264" t="s">
        <v>614</v>
      </c>
      <c r="F309" s="265" t="s">
        <v>615</v>
      </c>
      <c r="G309" s="266" t="s">
        <v>166</v>
      </c>
      <c r="H309" s="267">
        <v>468.64999999999998</v>
      </c>
      <c r="I309" s="268"/>
      <c r="J309" s="269">
        <f>ROUND(I309*H309,2)</f>
        <v>0</v>
      </c>
      <c r="K309" s="270"/>
      <c r="L309" s="271"/>
      <c r="M309" s="272" t="s">
        <v>1</v>
      </c>
      <c r="N309" s="273" t="s">
        <v>38</v>
      </c>
      <c r="O309" s="91"/>
      <c r="P309" s="247">
        <f>O309*H309</f>
        <v>0</v>
      </c>
      <c r="Q309" s="247">
        <v>0.17599999999999999</v>
      </c>
      <c r="R309" s="247">
        <f>Q309*H309</f>
        <v>82.482399999999984</v>
      </c>
      <c r="S309" s="247">
        <v>0</v>
      </c>
      <c r="T309" s="24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9" t="s">
        <v>194</v>
      </c>
      <c r="AT309" s="249" t="s">
        <v>302</v>
      </c>
      <c r="AU309" s="249" t="s">
        <v>83</v>
      </c>
      <c r="AY309" s="17" t="s">
        <v>161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7" t="s">
        <v>81</v>
      </c>
      <c r="BK309" s="250">
        <f>ROUND(I309*H309,2)</f>
        <v>0</v>
      </c>
      <c r="BL309" s="17" t="s">
        <v>167</v>
      </c>
      <c r="BM309" s="249" t="s">
        <v>616</v>
      </c>
    </row>
    <row r="310" s="13" customFormat="1">
      <c r="A310" s="13"/>
      <c r="B310" s="251"/>
      <c r="C310" s="252"/>
      <c r="D310" s="253" t="s">
        <v>169</v>
      </c>
      <c r="E310" s="254" t="s">
        <v>1</v>
      </c>
      <c r="F310" s="255" t="s">
        <v>617</v>
      </c>
      <c r="G310" s="252"/>
      <c r="H310" s="256">
        <v>468.64999999999998</v>
      </c>
      <c r="I310" s="257"/>
      <c r="J310" s="252"/>
      <c r="K310" s="252"/>
      <c r="L310" s="258"/>
      <c r="M310" s="259"/>
      <c r="N310" s="260"/>
      <c r="O310" s="260"/>
      <c r="P310" s="260"/>
      <c r="Q310" s="260"/>
      <c r="R310" s="260"/>
      <c r="S310" s="260"/>
      <c r="T310" s="26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2" t="s">
        <v>169</v>
      </c>
      <c r="AU310" s="262" t="s">
        <v>83</v>
      </c>
      <c r="AV310" s="13" t="s">
        <v>83</v>
      </c>
      <c r="AW310" s="13" t="s">
        <v>30</v>
      </c>
      <c r="AX310" s="13" t="s">
        <v>81</v>
      </c>
      <c r="AY310" s="262" t="s">
        <v>161</v>
      </c>
    </row>
    <row r="311" s="12" customFormat="1" ht="22.8" customHeight="1">
      <c r="A311" s="12"/>
      <c r="B311" s="221"/>
      <c r="C311" s="222"/>
      <c r="D311" s="223" t="s">
        <v>72</v>
      </c>
      <c r="E311" s="235" t="s">
        <v>618</v>
      </c>
      <c r="F311" s="235" t="s">
        <v>619</v>
      </c>
      <c r="G311" s="222"/>
      <c r="H311" s="222"/>
      <c r="I311" s="225"/>
      <c r="J311" s="236">
        <f>BK311</f>
        <v>0</v>
      </c>
      <c r="K311" s="222"/>
      <c r="L311" s="227"/>
      <c r="M311" s="228"/>
      <c r="N311" s="229"/>
      <c r="O311" s="229"/>
      <c r="P311" s="230">
        <f>SUM(P312:P314)</f>
        <v>0</v>
      </c>
      <c r="Q311" s="229"/>
      <c r="R311" s="230">
        <f>SUM(R312:R314)</f>
        <v>18.228000000000002</v>
      </c>
      <c r="S311" s="229"/>
      <c r="T311" s="231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32" t="s">
        <v>81</v>
      </c>
      <c r="AT311" s="233" t="s">
        <v>72</v>
      </c>
      <c r="AU311" s="233" t="s">
        <v>81</v>
      </c>
      <c r="AY311" s="232" t="s">
        <v>161</v>
      </c>
      <c r="BK311" s="234">
        <f>SUM(BK312:BK314)</f>
        <v>0</v>
      </c>
    </row>
    <row r="312" s="2" customFormat="1" ht="16.5" customHeight="1">
      <c r="A312" s="38"/>
      <c r="B312" s="39"/>
      <c r="C312" s="237" t="s">
        <v>620</v>
      </c>
      <c r="D312" s="237" t="s">
        <v>163</v>
      </c>
      <c r="E312" s="238" t="s">
        <v>329</v>
      </c>
      <c r="F312" s="239" t="s">
        <v>330</v>
      </c>
      <c r="G312" s="240" t="s">
        <v>166</v>
      </c>
      <c r="H312" s="241">
        <v>231</v>
      </c>
      <c r="I312" s="242"/>
      <c r="J312" s="243">
        <f>ROUND(I312*H312,2)</f>
        <v>0</v>
      </c>
      <c r="K312" s="244"/>
      <c r="L312" s="44"/>
      <c r="M312" s="245" t="s">
        <v>1</v>
      </c>
      <c r="N312" s="246" t="s">
        <v>38</v>
      </c>
      <c r="O312" s="91"/>
      <c r="P312" s="247">
        <f>O312*H312</f>
        <v>0</v>
      </c>
      <c r="Q312" s="247">
        <v>0</v>
      </c>
      <c r="R312" s="247">
        <f>Q312*H312</f>
        <v>0</v>
      </c>
      <c r="S312" s="247">
        <v>0</v>
      </c>
      <c r="T312" s="24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9" t="s">
        <v>167</v>
      </c>
      <c r="AT312" s="249" t="s">
        <v>163</v>
      </c>
      <c r="AU312" s="249" t="s">
        <v>83</v>
      </c>
      <c r="AY312" s="17" t="s">
        <v>161</v>
      </c>
      <c r="BE312" s="250">
        <f>IF(N312="základní",J312,0)</f>
        <v>0</v>
      </c>
      <c r="BF312" s="250">
        <f>IF(N312="snížená",J312,0)</f>
        <v>0</v>
      </c>
      <c r="BG312" s="250">
        <f>IF(N312="zákl. přenesená",J312,0)</f>
        <v>0</v>
      </c>
      <c r="BH312" s="250">
        <f>IF(N312="sníž. přenesená",J312,0)</f>
        <v>0</v>
      </c>
      <c r="BI312" s="250">
        <f>IF(N312="nulová",J312,0)</f>
        <v>0</v>
      </c>
      <c r="BJ312" s="17" t="s">
        <v>81</v>
      </c>
      <c r="BK312" s="250">
        <f>ROUND(I312*H312,2)</f>
        <v>0</v>
      </c>
      <c r="BL312" s="17" t="s">
        <v>167</v>
      </c>
      <c r="BM312" s="249" t="s">
        <v>621</v>
      </c>
    </row>
    <row r="313" s="13" customFormat="1">
      <c r="A313" s="13"/>
      <c r="B313" s="251"/>
      <c r="C313" s="252"/>
      <c r="D313" s="253" t="s">
        <v>169</v>
      </c>
      <c r="E313" s="254" t="s">
        <v>1</v>
      </c>
      <c r="F313" s="255" t="s">
        <v>622</v>
      </c>
      <c r="G313" s="252"/>
      <c r="H313" s="256">
        <v>231</v>
      </c>
      <c r="I313" s="257"/>
      <c r="J313" s="252"/>
      <c r="K313" s="252"/>
      <c r="L313" s="258"/>
      <c r="M313" s="259"/>
      <c r="N313" s="260"/>
      <c r="O313" s="260"/>
      <c r="P313" s="260"/>
      <c r="Q313" s="260"/>
      <c r="R313" s="260"/>
      <c r="S313" s="260"/>
      <c r="T313" s="26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2" t="s">
        <v>169</v>
      </c>
      <c r="AU313" s="262" t="s">
        <v>83</v>
      </c>
      <c r="AV313" s="13" t="s">
        <v>83</v>
      </c>
      <c r="AW313" s="13" t="s">
        <v>30</v>
      </c>
      <c r="AX313" s="13" t="s">
        <v>81</v>
      </c>
      <c r="AY313" s="262" t="s">
        <v>161</v>
      </c>
    </row>
    <row r="314" s="2" customFormat="1" ht="33" customHeight="1">
      <c r="A314" s="38"/>
      <c r="B314" s="39"/>
      <c r="C314" s="237" t="s">
        <v>623</v>
      </c>
      <c r="D314" s="237" t="s">
        <v>163</v>
      </c>
      <c r="E314" s="238" t="s">
        <v>624</v>
      </c>
      <c r="F314" s="239" t="s">
        <v>625</v>
      </c>
      <c r="G314" s="240" t="s">
        <v>166</v>
      </c>
      <c r="H314" s="241">
        <v>210</v>
      </c>
      <c r="I314" s="242"/>
      <c r="J314" s="243">
        <f>ROUND(I314*H314,2)</f>
        <v>0</v>
      </c>
      <c r="K314" s="244"/>
      <c r="L314" s="44"/>
      <c r="M314" s="245" t="s">
        <v>1</v>
      </c>
      <c r="N314" s="246" t="s">
        <v>38</v>
      </c>
      <c r="O314" s="91"/>
      <c r="P314" s="247">
        <f>O314*H314</f>
        <v>0</v>
      </c>
      <c r="Q314" s="247">
        <v>0.086800000000000002</v>
      </c>
      <c r="R314" s="247">
        <f>Q314*H314</f>
        <v>18.228000000000002</v>
      </c>
      <c r="S314" s="247">
        <v>0</v>
      </c>
      <c r="T314" s="24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9" t="s">
        <v>167</v>
      </c>
      <c r="AT314" s="249" t="s">
        <v>163</v>
      </c>
      <c r="AU314" s="249" t="s">
        <v>83</v>
      </c>
      <c r="AY314" s="17" t="s">
        <v>161</v>
      </c>
      <c r="BE314" s="250">
        <f>IF(N314="základní",J314,0)</f>
        <v>0</v>
      </c>
      <c r="BF314" s="250">
        <f>IF(N314="snížená",J314,0)</f>
        <v>0</v>
      </c>
      <c r="BG314" s="250">
        <f>IF(N314="zákl. přenesená",J314,0)</f>
        <v>0</v>
      </c>
      <c r="BH314" s="250">
        <f>IF(N314="sníž. přenesená",J314,0)</f>
        <v>0</v>
      </c>
      <c r="BI314" s="250">
        <f>IF(N314="nulová",J314,0)</f>
        <v>0</v>
      </c>
      <c r="BJ314" s="17" t="s">
        <v>81</v>
      </c>
      <c r="BK314" s="250">
        <f>ROUND(I314*H314,2)</f>
        <v>0</v>
      </c>
      <c r="BL314" s="17" t="s">
        <v>167</v>
      </c>
      <c r="BM314" s="249" t="s">
        <v>626</v>
      </c>
    </row>
    <row r="315" s="12" customFormat="1" ht="22.8" customHeight="1">
      <c r="A315" s="12"/>
      <c r="B315" s="221"/>
      <c r="C315" s="222"/>
      <c r="D315" s="223" t="s">
        <v>72</v>
      </c>
      <c r="E315" s="235" t="s">
        <v>194</v>
      </c>
      <c r="F315" s="235" t="s">
        <v>627</v>
      </c>
      <c r="G315" s="222"/>
      <c r="H315" s="222"/>
      <c r="I315" s="225"/>
      <c r="J315" s="236">
        <f>BK315</f>
        <v>0</v>
      </c>
      <c r="K315" s="222"/>
      <c r="L315" s="227"/>
      <c r="M315" s="228"/>
      <c r="N315" s="229"/>
      <c r="O315" s="229"/>
      <c r="P315" s="230">
        <f>SUM(P316:P328)</f>
        <v>0</v>
      </c>
      <c r="Q315" s="229"/>
      <c r="R315" s="230">
        <f>SUM(R316:R328)</f>
        <v>8.5167400000000004</v>
      </c>
      <c r="S315" s="229"/>
      <c r="T315" s="231">
        <f>SUM(T316:T328)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2" t="s">
        <v>81</v>
      </c>
      <c r="AT315" s="233" t="s">
        <v>72</v>
      </c>
      <c r="AU315" s="233" t="s">
        <v>81</v>
      </c>
      <c r="AY315" s="232" t="s">
        <v>161</v>
      </c>
      <c r="BK315" s="234">
        <f>SUM(BK316:BK328)</f>
        <v>0</v>
      </c>
    </row>
    <row r="316" s="2" customFormat="1" ht="21.75" customHeight="1">
      <c r="A316" s="38"/>
      <c r="B316" s="39"/>
      <c r="C316" s="237" t="s">
        <v>628</v>
      </c>
      <c r="D316" s="237" t="s">
        <v>163</v>
      </c>
      <c r="E316" s="238" t="s">
        <v>629</v>
      </c>
      <c r="F316" s="239" t="s">
        <v>630</v>
      </c>
      <c r="G316" s="240" t="s">
        <v>220</v>
      </c>
      <c r="H316" s="241">
        <v>5</v>
      </c>
      <c r="I316" s="242"/>
      <c r="J316" s="243">
        <f>ROUND(I316*H316,2)</f>
        <v>0</v>
      </c>
      <c r="K316" s="244"/>
      <c r="L316" s="44"/>
      <c r="M316" s="245" t="s">
        <v>1</v>
      </c>
      <c r="N316" s="246" t="s">
        <v>38</v>
      </c>
      <c r="O316" s="91"/>
      <c r="P316" s="247">
        <f>O316*H316</f>
        <v>0</v>
      </c>
      <c r="Q316" s="247">
        <v>1.0000000000000001E-05</v>
      </c>
      <c r="R316" s="247">
        <f>Q316*H316</f>
        <v>5.0000000000000002E-05</v>
      </c>
      <c r="S316" s="247">
        <v>0</v>
      </c>
      <c r="T316" s="24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9" t="s">
        <v>167</v>
      </c>
      <c r="AT316" s="249" t="s">
        <v>163</v>
      </c>
      <c r="AU316" s="249" t="s">
        <v>83</v>
      </c>
      <c r="AY316" s="17" t="s">
        <v>161</v>
      </c>
      <c r="BE316" s="250">
        <f>IF(N316="základní",J316,0)</f>
        <v>0</v>
      </c>
      <c r="BF316" s="250">
        <f>IF(N316="snížená",J316,0)</f>
        <v>0</v>
      </c>
      <c r="BG316" s="250">
        <f>IF(N316="zákl. přenesená",J316,0)</f>
        <v>0</v>
      </c>
      <c r="BH316" s="250">
        <f>IF(N316="sníž. přenesená",J316,0)</f>
        <v>0</v>
      </c>
      <c r="BI316" s="250">
        <f>IF(N316="nulová",J316,0)</f>
        <v>0</v>
      </c>
      <c r="BJ316" s="17" t="s">
        <v>81</v>
      </c>
      <c r="BK316" s="250">
        <f>ROUND(I316*H316,2)</f>
        <v>0</v>
      </c>
      <c r="BL316" s="17" t="s">
        <v>167</v>
      </c>
      <c r="BM316" s="249" t="s">
        <v>631</v>
      </c>
    </row>
    <row r="317" s="2" customFormat="1" ht="16.5" customHeight="1">
      <c r="A317" s="38"/>
      <c r="B317" s="39"/>
      <c r="C317" s="263" t="s">
        <v>632</v>
      </c>
      <c r="D317" s="263" t="s">
        <v>302</v>
      </c>
      <c r="E317" s="264" t="s">
        <v>633</v>
      </c>
      <c r="F317" s="265" t="s">
        <v>634</v>
      </c>
      <c r="G317" s="266" t="s">
        <v>220</v>
      </c>
      <c r="H317" s="267">
        <v>5</v>
      </c>
      <c r="I317" s="268"/>
      <c r="J317" s="269">
        <f>ROUND(I317*H317,2)</f>
        <v>0</v>
      </c>
      <c r="K317" s="270"/>
      <c r="L317" s="271"/>
      <c r="M317" s="272" t="s">
        <v>1</v>
      </c>
      <c r="N317" s="273" t="s">
        <v>38</v>
      </c>
      <c r="O317" s="91"/>
      <c r="P317" s="247">
        <f>O317*H317</f>
        <v>0</v>
      </c>
      <c r="Q317" s="247">
        <v>0.0046899999999999997</v>
      </c>
      <c r="R317" s="247">
        <f>Q317*H317</f>
        <v>0.023449999999999999</v>
      </c>
      <c r="S317" s="247">
        <v>0</v>
      </c>
      <c r="T317" s="24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9" t="s">
        <v>194</v>
      </c>
      <c r="AT317" s="249" t="s">
        <v>302</v>
      </c>
      <c r="AU317" s="249" t="s">
        <v>83</v>
      </c>
      <c r="AY317" s="17" t="s">
        <v>161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7" t="s">
        <v>81</v>
      </c>
      <c r="BK317" s="250">
        <f>ROUND(I317*H317,2)</f>
        <v>0</v>
      </c>
      <c r="BL317" s="17" t="s">
        <v>167</v>
      </c>
      <c r="BM317" s="249" t="s">
        <v>635</v>
      </c>
    </row>
    <row r="318" s="2" customFormat="1" ht="16.5" customHeight="1">
      <c r="A318" s="38"/>
      <c r="B318" s="39"/>
      <c r="C318" s="237" t="s">
        <v>636</v>
      </c>
      <c r="D318" s="237" t="s">
        <v>163</v>
      </c>
      <c r="E318" s="238" t="s">
        <v>637</v>
      </c>
      <c r="F318" s="239" t="s">
        <v>638</v>
      </c>
      <c r="G318" s="240" t="s">
        <v>173</v>
      </c>
      <c r="H318" s="241">
        <v>4</v>
      </c>
      <c r="I318" s="242"/>
      <c r="J318" s="243">
        <f>ROUND(I318*H318,2)</f>
        <v>0</v>
      </c>
      <c r="K318" s="244"/>
      <c r="L318" s="44"/>
      <c r="M318" s="245" t="s">
        <v>1</v>
      </c>
      <c r="N318" s="246" t="s">
        <v>38</v>
      </c>
      <c r="O318" s="91"/>
      <c r="P318" s="247">
        <f>O318*H318</f>
        <v>0</v>
      </c>
      <c r="Q318" s="247">
        <v>0</v>
      </c>
      <c r="R318" s="247">
        <f>Q318*H318</f>
        <v>0</v>
      </c>
      <c r="S318" s="247">
        <v>0</v>
      </c>
      <c r="T318" s="24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9" t="s">
        <v>167</v>
      </c>
      <c r="AT318" s="249" t="s">
        <v>163</v>
      </c>
      <c r="AU318" s="249" t="s">
        <v>83</v>
      </c>
      <c r="AY318" s="17" t="s">
        <v>161</v>
      </c>
      <c r="BE318" s="250">
        <f>IF(N318="základní",J318,0)</f>
        <v>0</v>
      </c>
      <c r="BF318" s="250">
        <f>IF(N318="snížená",J318,0)</f>
        <v>0</v>
      </c>
      <c r="BG318" s="250">
        <f>IF(N318="zákl. přenesená",J318,0)</f>
        <v>0</v>
      </c>
      <c r="BH318" s="250">
        <f>IF(N318="sníž. přenesená",J318,0)</f>
        <v>0</v>
      </c>
      <c r="BI318" s="250">
        <f>IF(N318="nulová",J318,0)</f>
        <v>0</v>
      </c>
      <c r="BJ318" s="17" t="s">
        <v>81</v>
      </c>
      <c r="BK318" s="250">
        <f>ROUND(I318*H318,2)</f>
        <v>0</v>
      </c>
      <c r="BL318" s="17" t="s">
        <v>167</v>
      </c>
      <c r="BM318" s="249" t="s">
        <v>639</v>
      </c>
    </row>
    <row r="319" s="2" customFormat="1" ht="16.5" customHeight="1">
      <c r="A319" s="38"/>
      <c r="B319" s="39"/>
      <c r="C319" s="237" t="s">
        <v>640</v>
      </c>
      <c r="D319" s="237" t="s">
        <v>163</v>
      </c>
      <c r="E319" s="238" t="s">
        <v>641</v>
      </c>
      <c r="F319" s="239" t="s">
        <v>642</v>
      </c>
      <c r="G319" s="240" t="s">
        <v>173</v>
      </c>
      <c r="H319" s="241">
        <v>2</v>
      </c>
      <c r="I319" s="242"/>
      <c r="J319" s="243">
        <f>ROUND(I319*H319,2)</f>
        <v>0</v>
      </c>
      <c r="K319" s="244"/>
      <c r="L319" s="44"/>
      <c r="M319" s="245" t="s">
        <v>1</v>
      </c>
      <c r="N319" s="246" t="s">
        <v>38</v>
      </c>
      <c r="O319" s="91"/>
      <c r="P319" s="247">
        <f>O319*H319</f>
        <v>0</v>
      </c>
      <c r="Q319" s="247">
        <v>0</v>
      </c>
      <c r="R319" s="247">
        <f>Q319*H319</f>
        <v>0</v>
      </c>
      <c r="S319" s="247">
        <v>0</v>
      </c>
      <c r="T319" s="24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9" t="s">
        <v>167</v>
      </c>
      <c r="AT319" s="249" t="s">
        <v>163</v>
      </c>
      <c r="AU319" s="249" t="s">
        <v>83</v>
      </c>
      <c r="AY319" s="17" t="s">
        <v>161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7" t="s">
        <v>81</v>
      </c>
      <c r="BK319" s="250">
        <f>ROUND(I319*H319,2)</f>
        <v>0</v>
      </c>
      <c r="BL319" s="17" t="s">
        <v>167</v>
      </c>
      <c r="BM319" s="249" t="s">
        <v>643</v>
      </c>
    </row>
    <row r="320" s="2" customFormat="1" ht="21.75" customHeight="1">
      <c r="A320" s="38"/>
      <c r="B320" s="39"/>
      <c r="C320" s="237" t="s">
        <v>644</v>
      </c>
      <c r="D320" s="237" t="s">
        <v>163</v>
      </c>
      <c r="E320" s="238" t="s">
        <v>645</v>
      </c>
      <c r="F320" s="239" t="s">
        <v>646</v>
      </c>
      <c r="G320" s="240" t="s">
        <v>173</v>
      </c>
      <c r="H320" s="241">
        <v>1</v>
      </c>
      <c r="I320" s="242"/>
      <c r="J320" s="243">
        <f>ROUND(I320*H320,2)</f>
        <v>0</v>
      </c>
      <c r="K320" s="244"/>
      <c r="L320" s="44"/>
      <c r="M320" s="245" t="s">
        <v>1</v>
      </c>
      <c r="N320" s="246" t="s">
        <v>38</v>
      </c>
      <c r="O320" s="91"/>
      <c r="P320" s="247">
        <f>O320*H320</f>
        <v>0</v>
      </c>
      <c r="Q320" s="247">
        <v>0.34089999999999998</v>
      </c>
      <c r="R320" s="247">
        <f>Q320*H320</f>
        <v>0.34089999999999998</v>
      </c>
      <c r="S320" s="247">
        <v>0</v>
      </c>
      <c r="T320" s="24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9" t="s">
        <v>167</v>
      </c>
      <c r="AT320" s="249" t="s">
        <v>163</v>
      </c>
      <c r="AU320" s="249" t="s">
        <v>83</v>
      </c>
      <c r="AY320" s="17" t="s">
        <v>161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7" t="s">
        <v>81</v>
      </c>
      <c r="BK320" s="250">
        <f>ROUND(I320*H320,2)</f>
        <v>0</v>
      </c>
      <c r="BL320" s="17" t="s">
        <v>167</v>
      </c>
      <c r="BM320" s="249" t="s">
        <v>647</v>
      </c>
    </row>
    <row r="321" s="2" customFormat="1" ht="21.75" customHeight="1">
      <c r="A321" s="38"/>
      <c r="B321" s="39"/>
      <c r="C321" s="263" t="s">
        <v>648</v>
      </c>
      <c r="D321" s="263" t="s">
        <v>302</v>
      </c>
      <c r="E321" s="264" t="s">
        <v>649</v>
      </c>
      <c r="F321" s="265" t="s">
        <v>650</v>
      </c>
      <c r="G321" s="266" t="s">
        <v>173</v>
      </c>
      <c r="H321" s="267">
        <v>1</v>
      </c>
      <c r="I321" s="268"/>
      <c r="J321" s="269">
        <f>ROUND(I321*H321,2)</f>
        <v>0</v>
      </c>
      <c r="K321" s="270"/>
      <c r="L321" s="271"/>
      <c r="M321" s="272" t="s">
        <v>1</v>
      </c>
      <c r="N321" s="273" t="s">
        <v>38</v>
      </c>
      <c r="O321" s="91"/>
      <c r="P321" s="247">
        <f>O321*H321</f>
        <v>0</v>
      </c>
      <c r="Q321" s="247">
        <v>0.086999999999999994</v>
      </c>
      <c r="R321" s="247">
        <f>Q321*H321</f>
        <v>0.086999999999999994</v>
      </c>
      <c r="S321" s="247">
        <v>0</v>
      </c>
      <c r="T321" s="24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9" t="s">
        <v>194</v>
      </c>
      <c r="AT321" s="249" t="s">
        <v>302</v>
      </c>
      <c r="AU321" s="249" t="s">
        <v>83</v>
      </c>
      <c r="AY321" s="17" t="s">
        <v>161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7" t="s">
        <v>81</v>
      </c>
      <c r="BK321" s="250">
        <f>ROUND(I321*H321,2)</f>
        <v>0</v>
      </c>
      <c r="BL321" s="17" t="s">
        <v>167</v>
      </c>
      <c r="BM321" s="249" t="s">
        <v>651</v>
      </c>
    </row>
    <row r="322" s="2" customFormat="1" ht="21.75" customHeight="1">
      <c r="A322" s="38"/>
      <c r="B322" s="39"/>
      <c r="C322" s="237" t="s">
        <v>652</v>
      </c>
      <c r="D322" s="237" t="s">
        <v>163</v>
      </c>
      <c r="E322" s="238" t="s">
        <v>653</v>
      </c>
      <c r="F322" s="239" t="s">
        <v>654</v>
      </c>
      <c r="G322" s="240" t="s">
        <v>220</v>
      </c>
      <c r="H322" s="241">
        <v>14</v>
      </c>
      <c r="I322" s="242"/>
      <c r="J322" s="243">
        <f>ROUND(I322*H322,2)</f>
        <v>0</v>
      </c>
      <c r="K322" s="244"/>
      <c r="L322" s="44"/>
      <c r="M322" s="245" t="s">
        <v>1</v>
      </c>
      <c r="N322" s="246" t="s">
        <v>38</v>
      </c>
      <c r="O322" s="91"/>
      <c r="P322" s="247">
        <f>O322*H322</f>
        <v>0</v>
      </c>
      <c r="Q322" s="247">
        <v>0.29221000000000003</v>
      </c>
      <c r="R322" s="247">
        <f>Q322*H322</f>
        <v>4.0909400000000007</v>
      </c>
      <c r="S322" s="247">
        <v>0</v>
      </c>
      <c r="T322" s="24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9" t="s">
        <v>167</v>
      </c>
      <c r="AT322" s="249" t="s">
        <v>163</v>
      </c>
      <c r="AU322" s="249" t="s">
        <v>83</v>
      </c>
      <c r="AY322" s="17" t="s">
        <v>161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7" t="s">
        <v>81</v>
      </c>
      <c r="BK322" s="250">
        <f>ROUND(I322*H322,2)</f>
        <v>0</v>
      </c>
      <c r="BL322" s="17" t="s">
        <v>167</v>
      </c>
      <c r="BM322" s="249" t="s">
        <v>655</v>
      </c>
    </row>
    <row r="323" s="2" customFormat="1" ht="16.5" customHeight="1">
      <c r="A323" s="38"/>
      <c r="B323" s="39"/>
      <c r="C323" s="263" t="s">
        <v>656</v>
      </c>
      <c r="D323" s="263" t="s">
        <v>302</v>
      </c>
      <c r="E323" s="264" t="s">
        <v>657</v>
      </c>
      <c r="F323" s="265" t="s">
        <v>658</v>
      </c>
      <c r="G323" s="266" t="s">
        <v>220</v>
      </c>
      <c r="H323" s="267">
        <v>14</v>
      </c>
      <c r="I323" s="268"/>
      <c r="J323" s="269">
        <f>ROUND(I323*H323,2)</f>
        <v>0</v>
      </c>
      <c r="K323" s="270"/>
      <c r="L323" s="271"/>
      <c r="M323" s="272" t="s">
        <v>1</v>
      </c>
      <c r="N323" s="273" t="s">
        <v>38</v>
      </c>
      <c r="O323" s="91"/>
      <c r="P323" s="247">
        <f>O323*H323</f>
        <v>0</v>
      </c>
      <c r="Q323" s="247">
        <v>0.016400000000000001</v>
      </c>
      <c r="R323" s="247">
        <f>Q323*H323</f>
        <v>0.22960000000000003</v>
      </c>
      <c r="S323" s="247">
        <v>0</v>
      </c>
      <c r="T323" s="24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9" t="s">
        <v>194</v>
      </c>
      <c r="AT323" s="249" t="s">
        <v>302</v>
      </c>
      <c r="AU323" s="249" t="s">
        <v>83</v>
      </c>
      <c r="AY323" s="17" t="s">
        <v>161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7" t="s">
        <v>81</v>
      </c>
      <c r="BK323" s="250">
        <f>ROUND(I323*H323,2)</f>
        <v>0</v>
      </c>
      <c r="BL323" s="17" t="s">
        <v>167</v>
      </c>
      <c r="BM323" s="249" t="s">
        <v>659</v>
      </c>
    </row>
    <row r="324" s="2" customFormat="1" ht="21.75" customHeight="1">
      <c r="A324" s="38"/>
      <c r="B324" s="39"/>
      <c r="C324" s="263" t="s">
        <v>660</v>
      </c>
      <c r="D324" s="263" t="s">
        <v>302</v>
      </c>
      <c r="E324" s="264" t="s">
        <v>661</v>
      </c>
      <c r="F324" s="265" t="s">
        <v>662</v>
      </c>
      <c r="G324" s="266" t="s">
        <v>173</v>
      </c>
      <c r="H324" s="267">
        <v>1</v>
      </c>
      <c r="I324" s="268"/>
      <c r="J324" s="269">
        <f>ROUND(I324*H324,2)</f>
        <v>0</v>
      </c>
      <c r="K324" s="270"/>
      <c r="L324" s="271"/>
      <c r="M324" s="272" t="s">
        <v>1</v>
      </c>
      <c r="N324" s="273" t="s">
        <v>38</v>
      </c>
      <c r="O324" s="91"/>
      <c r="P324" s="247">
        <f>O324*H324</f>
        <v>0</v>
      </c>
      <c r="Q324" s="247">
        <v>0.033599999999999998</v>
      </c>
      <c r="R324" s="247">
        <f>Q324*H324</f>
        <v>0.033599999999999998</v>
      </c>
      <c r="S324" s="247">
        <v>0</v>
      </c>
      <c r="T324" s="24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9" t="s">
        <v>194</v>
      </c>
      <c r="AT324" s="249" t="s">
        <v>302</v>
      </c>
      <c r="AU324" s="249" t="s">
        <v>83</v>
      </c>
      <c r="AY324" s="17" t="s">
        <v>161</v>
      </c>
      <c r="BE324" s="250">
        <f>IF(N324="základní",J324,0)</f>
        <v>0</v>
      </c>
      <c r="BF324" s="250">
        <f>IF(N324="snížená",J324,0)</f>
        <v>0</v>
      </c>
      <c r="BG324" s="250">
        <f>IF(N324="zákl. přenesená",J324,0)</f>
        <v>0</v>
      </c>
      <c r="BH324" s="250">
        <f>IF(N324="sníž. přenesená",J324,0)</f>
        <v>0</v>
      </c>
      <c r="BI324" s="250">
        <f>IF(N324="nulová",J324,0)</f>
        <v>0</v>
      </c>
      <c r="BJ324" s="17" t="s">
        <v>81</v>
      </c>
      <c r="BK324" s="250">
        <f>ROUND(I324*H324,2)</f>
        <v>0</v>
      </c>
      <c r="BL324" s="17" t="s">
        <v>167</v>
      </c>
      <c r="BM324" s="249" t="s">
        <v>663</v>
      </c>
    </row>
    <row r="325" s="2" customFormat="1" ht="16.5" customHeight="1">
      <c r="A325" s="38"/>
      <c r="B325" s="39"/>
      <c r="C325" s="263" t="s">
        <v>664</v>
      </c>
      <c r="D325" s="263" t="s">
        <v>302</v>
      </c>
      <c r="E325" s="264" t="s">
        <v>665</v>
      </c>
      <c r="F325" s="265" t="s">
        <v>666</v>
      </c>
      <c r="G325" s="266" t="s">
        <v>173</v>
      </c>
      <c r="H325" s="267">
        <v>2</v>
      </c>
      <c r="I325" s="268"/>
      <c r="J325" s="269">
        <f>ROUND(I325*H325,2)</f>
        <v>0</v>
      </c>
      <c r="K325" s="270"/>
      <c r="L325" s="271"/>
      <c r="M325" s="272" t="s">
        <v>1</v>
      </c>
      <c r="N325" s="273" t="s">
        <v>38</v>
      </c>
      <c r="O325" s="91"/>
      <c r="P325" s="247">
        <f>O325*H325</f>
        <v>0</v>
      </c>
      <c r="Q325" s="247">
        <v>0.00069999999999999999</v>
      </c>
      <c r="R325" s="247">
        <f>Q325*H325</f>
        <v>0.0014</v>
      </c>
      <c r="S325" s="247">
        <v>0</v>
      </c>
      <c r="T325" s="24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9" t="s">
        <v>194</v>
      </c>
      <c r="AT325" s="249" t="s">
        <v>302</v>
      </c>
      <c r="AU325" s="249" t="s">
        <v>83</v>
      </c>
      <c r="AY325" s="17" t="s">
        <v>161</v>
      </c>
      <c r="BE325" s="250">
        <f>IF(N325="základní",J325,0)</f>
        <v>0</v>
      </c>
      <c r="BF325" s="250">
        <f>IF(N325="snížená",J325,0)</f>
        <v>0</v>
      </c>
      <c r="BG325" s="250">
        <f>IF(N325="zákl. přenesená",J325,0)</f>
        <v>0</v>
      </c>
      <c r="BH325" s="250">
        <f>IF(N325="sníž. přenesená",J325,0)</f>
        <v>0</v>
      </c>
      <c r="BI325" s="250">
        <f>IF(N325="nulová",J325,0)</f>
        <v>0</v>
      </c>
      <c r="BJ325" s="17" t="s">
        <v>81</v>
      </c>
      <c r="BK325" s="250">
        <f>ROUND(I325*H325,2)</f>
        <v>0</v>
      </c>
      <c r="BL325" s="17" t="s">
        <v>167</v>
      </c>
      <c r="BM325" s="249" t="s">
        <v>667</v>
      </c>
    </row>
    <row r="326" s="2" customFormat="1" ht="21.75" customHeight="1">
      <c r="A326" s="38"/>
      <c r="B326" s="39"/>
      <c r="C326" s="263" t="s">
        <v>668</v>
      </c>
      <c r="D326" s="263" t="s">
        <v>302</v>
      </c>
      <c r="E326" s="264" t="s">
        <v>669</v>
      </c>
      <c r="F326" s="265" t="s">
        <v>670</v>
      </c>
      <c r="G326" s="266" t="s">
        <v>220</v>
      </c>
      <c r="H326" s="267">
        <v>14</v>
      </c>
      <c r="I326" s="268"/>
      <c r="J326" s="269">
        <f>ROUND(I326*H326,2)</f>
        <v>0</v>
      </c>
      <c r="K326" s="270"/>
      <c r="L326" s="271"/>
      <c r="M326" s="272" t="s">
        <v>1</v>
      </c>
      <c r="N326" s="273" t="s">
        <v>38</v>
      </c>
      <c r="O326" s="91"/>
      <c r="P326" s="247">
        <f>O326*H326</f>
        <v>0</v>
      </c>
      <c r="Q326" s="247">
        <v>0.0035999999999999999</v>
      </c>
      <c r="R326" s="247">
        <f>Q326*H326</f>
        <v>0.0504</v>
      </c>
      <c r="S326" s="247">
        <v>0</v>
      </c>
      <c r="T326" s="24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9" t="s">
        <v>194</v>
      </c>
      <c r="AT326" s="249" t="s">
        <v>302</v>
      </c>
      <c r="AU326" s="249" t="s">
        <v>83</v>
      </c>
      <c r="AY326" s="17" t="s">
        <v>161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7" t="s">
        <v>81</v>
      </c>
      <c r="BK326" s="250">
        <f>ROUND(I326*H326,2)</f>
        <v>0</v>
      </c>
      <c r="BL326" s="17" t="s">
        <v>167</v>
      </c>
      <c r="BM326" s="249" t="s">
        <v>671</v>
      </c>
    </row>
    <row r="327" s="2" customFormat="1" ht="21.75" customHeight="1">
      <c r="A327" s="38"/>
      <c r="B327" s="39"/>
      <c r="C327" s="237" t="s">
        <v>672</v>
      </c>
      <c r="D327" s="237" t="s">
        <v>163</v>
      </c>
      <c r="E327" s="238" t="s">
        <v>673</v>
      </c>
      <c r="F327" s="239" t="s">
        <v>674</v>
      </c>
      <c r="G327" s="240" t="s">
        <v>173</v>
      </c>
      <c r="H327" s="241">
        <v>5</v>
      </c>
      <c r="I327" s="242"/>
      <c r="J327" s="243">
        <f>ROUND(I327*H327,2)</f>
        <v>0</v>
      </c>
      <c r="K327" s="244"/>
      <c r="L327" s="44"/>
      <c r="M327" s="245" t="s">
        <v>1</v>
      </c>
      <c r="N327" s="246" t="s">
        <v>38</v>
      </c>
      <c r="O327" s="91"/>
      <c r="P327" s="247">
        <f>O327*H327</f>
        <v>0</v>
      </c>
      <c r="Q327" s="247">
        <v>0.42080000000000001</v>
      </c>
      <c r="R327" s="247">
        <f>Q327*H327</f>
        <v>2.1040000000000001</v>
      </c>
      <c r="S327" s="247">
        <v>0</v>
      </c>
      <c r="T327" s="24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9" t="s">
        <v>167</v>
      </c>
      <c r="AT327" s="249" t="s">
        <v>163</v>
      </c>
      <c r="AU327" s="249" t="s">
        <v>83</v>
      </c>
      <c r="AY327" s="17" t="s">
        <v>161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7" t="s">
        <v>81</v>
      </c>
      <c r="BK327" s="250">
        <f>ROUND(I327*H327,2)</f>
        <v>0</v>
      </c>
      <c r="BL327" s="17" t="s">
        <v>167</v>
      </c>
      <c r="BM327" s="249" t="s">
        <v>675</v>
      </c>
    </row>
    <row r="328" s="2" customFormat="1" ht="21.75" customHeight="1">
      <c r="A328" s="38"/>
      <c r="B328" s="39"/>
      <c r="C328" s="237" t="s">
        <v>676</v>
      </c>
      <c r="D328" s="237" t="s">
        <v>163</v>
      </c>
      <c r="E328" s="238" t="s">
        <v>677</v>
      </c>
      <c r="F328" s="239" t="s">
        <v>678</v>
      </c>
      <c r="G328" s="240" t="s">
        <v>173</v>
      </c>
      <c r="H328" s="241">
        <v>5</v>
      </c>
      <c r="I328" s="242"/>
      <c r="J328" s="243">
        <f>ROUND(I328*H328,2)</f>
        <v>0</v>
      </c>
      <c r="K328" s="244"/>
      <c r="L328" s="44"/>
      <c r="M328" s="245" t="s">
        <v>1</v>
      </c>
      <c r="N328" s="246" t="s">
        <v>38</v>
      </c>
      <c r="O328" s="91"/>
      <c r="P328" s="247">
        <f>O328*H328</f>
        <v>0</v>
      </c>
      <c r="Q328" s="247">
        <v>0.31108000000000002</v>
      </c>
      <c r="R328" s="247">
        <f>Q328*H328</f>
        <v>1.5554000000000001</v>
      </c>
      <c r="S328" s="247">
        <v>0</v>
      </c>
      <c r="T328" s="24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9" t="s">
        <v>167</v>
      </c>
      <c r="AT328" s="249" t="s">
        <v>163</v>
      </c>
      <c r="AU328" s="249" t="s">
        <v>83</v>
      </c>
      <c r="AY328" s="17" t="s">
        <v>161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7" t="s">
        <v>81</v>
      </c>
      <c r="BK328" s="250">
        <f>ROUND(I328*H328,2)</f>
        <v>0</v>
      </c>
      <c r="BL328" s="17" t="s">
        <v>167</v>
      </c>
      <c r="BM328" s="249" t="s">
        <v>679</v>
      </c>
    </row>
    <row r="329" s="12" customFormat="1" ht="22.8" customHeight="1">
      <c r="A329" s="12"/>
      <c r="B329" s="221"/>
      <c r="C329" s="222"/>
      <c r="D329" s="223" t="s">
        <v>72</v>
      </c>
      <c r="E329" s="235" t="s">
        <v>198</v>
      </c>
      <c r="F329" s="235" t="s">
        <v>680</v>
      </c>
      <c r="G329" s="222"/>
      <c r="H329" s="222"/>
      <c r="I329" s="225"/>
      <c r="J329" s="236">
        <f>BK329</f>
        <v>0</v>
      </c>
      <c r="K329" s="222"/>
      <c r="L329" s="227"/>
      <c r="M329" s="228"/>
      <c r="N329" s="229"/>
      <c r="O329" s="229"/>
      <c r="P329" s="230">
        <f>SUM(P330:P384)</f>
        <v>0</v>
      </c>
      <c r="Q329" s="229"/>
      <c r="R329" s="230">
        <f>SUM(R330:R384)</f>
        <v>147.368304</v>
      </c>
      <c r="S329" s="229"/>
      <c r="T329" s="231">
        <f>SUM(T330:T384)</f>
        <v>14.431000000000001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2" t="s">
        <v>81</v>
      </c>
      <c r="AT329" s="233" t="s">
        <v>72</v>
      </c>
      <c r="AU329" s="233" t="s">
        <v>81</v>
      </c>
      <c r="AY329" s="232" t="s">
        <v>161</v>
      </c>
      <c r="BK329" s="234">
        <f>SUM(BK330:BK384)</f>
        <v>0</v>
      </c>
    </row>
    <row r="330" s="2" customFormat="1" ht="21.75" customHeight="1">
      <c r="A330" s="38"/>
      <c r="B330" s="39"/>
      <c r="C330" s="237" t="s">
        <v>681</v>
      </c>
      <c r="D330" s="237" t="s">
        <v>163</v>
      </c>
      <c r="E330" s="238" t="s">
        <v>682</v>
      </c>
      <c r="F330" s="239" t="s">
        <v>683</v>
      </c>
      <c r="G330" s="240" t="s">
        <v>173</v>
      </c>
      <c r="H330" s="241">
        <v>2</v>
      </c>
      <c r="I330" s="242"/>
      <c r="J330" s="243">
        <f>ROUND(I330*H330,2)</f>
        <v>0</v>
      </c>
      <c r="K330" s="244"/>
      <c r="L330" s="44"/>
      <c r="M330" s="245" t="s">
        <v>1</v>
      </c>
      <c r="N330" s="246" t="s">
        <v>38</v>
      </c>
      <c r="O330" s="91"/>
      <c r="P330" s="247">
        <f>O330*H330</f>
        <v>0</v>
      </c>
      <c r="Q330" s="247">
        <v>0.00069999999999999999</v>
      </c>
      <c r="R330" s="247">
        <f>Q330*H330</f>
        <v>0.0014</v>
      </c>
      <c r="S330" s="247">
        <v>0</v>
      </c>
      <c r="T330" s="24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9" t="s">
        <v>167</v>
      </c>
      <c r="AT330" s="249" t="s">
        <v>163</v>
      </c>
      <c r="AU330" s="249" t="s">
        <v>83</v>
      </c>
      <c r="AY330" s="17" t="s">
        <v>161</v>
      </c>
      <c r="BE330" s="250">
        <f>IF(N330="základní",J330,0)</f>
        <v>0</v>
      </c>
      <c r="BF330" s="250">
        <f>IF(N330="snížená",J330,0)</f>
        <v>0</v>
      </c>
      <c r="BG330" s="250">
        <f>IF(N330="zákl. přenesená",J330,0)</f>
        <v>0</v>
      </c>
      <c r="BH330" s="250">
        <f>IF(N330="sníž. přenesená",J330,0)</f>
        <v>0</v>
      </c>
      <c r="BI330" s="250">
        <f>IF(N330="nulová",J330,0)</f>
        <v>0</v>
      </c>
      <c r="BJ330" s="17" t="s">
        <v>81</v>
      </c>
      <c r="BK330" s="250">
        <f>ROUND(I330*H330,2)</f>
        <v>0</v>
      </c>
      <c r="BL330" s="17" t="s">
        <v>167</v>
      </c>
      <c r="BM330" s="249" t="s">
        <v>684</v>
      </c>
    </row>
    <row r="331" s="13" customFormat="1">
      <c r="A331" s="13"/>
      <c r="B331" s="251"/>
      <c r="C331" s="252"/>
      <c r="D331" s="253" t="s">
        <v>169</v>
      </c>
      <c r="E331" s="254" t="s">
        <v>1</v>
      </c>
      <c r="F331" s="255" t="s">
        <v>83</v>
      </c>
      <c r="G331" s="252"/>
      <c r="H331" s="256">
        <v>2</v>
      </c>
      <c r="I331" s="257"/>
      <c r="J331" s="252"/>
      <c r="K331" s="252"/>
      <c r="L331" s="258"/>
      <c r="M331" s="259"/>
      <c r="N331" s="260"/>
      <c r="O331" s="260"/>
      <c r="P331" s="260"/>
      <c r="Q331" s="260"/>
      <c r="R331" s="260"/>
      <c r="S331" s="260"/>
      <c r="T331" s="26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2" t="s">
        <v>169</v>
      </c>
      <c r="AU331" s="262" t="s">
        <v>83</v>
      </c>
      <c r="AV331" s="13" t="s">
        <v>83</v>
      </c>
      <c r="AW331" s="13" t="s">
        <v>30</v>
      </c>
      <c r="AX331" s="13" t="s">
        <v>81</v>
      </c>
      <c r="AY331" s="262" t="s">
        <v>161</v>
      </c>
    </row>
    <row r="332" s="2" customFormat="1" ht="21.75" customHeight="1">
      <c r="A332" s="38"/>
      <c r="B332" s="39"/>
      <c r="C332" s="263" t="s">
        <v>685</v>
      </c>
      <c r="D332" s="263" t="s">
        <v>302</v>
      </c>
      <c r="E332" s="264" t="s">
        <v>686</v>
      </c>
      <c r="F332" s="265" t="s">
        <v>687</v>
      </c>
      <c r="G332" s="266" t="s">
        <v>173</v>
      </c>
      <c r="H332" s="267">
        <v>2</v>
      </c>
      <c r="I332" s="268"/>
      <c r="J332" s="269">
        <f>ROUND(I332*H332,2)</f>
        <v>0</v>
      </c>
      <c r="K332" s="270"/>
      <c r="L332" s="271"/>
      <c r="M332" s="272" t="s">
        <v>1</v>
      </c>
      <c r="N332" s="273" t="s">
        <v>38</v>
      </c>
      <c r="O332" s="91"/>
      <c r="P332" s="247">
        <f>O332*H332</f>
        <v>0</v>
      </c>
      <c r="Q332" s="247">
        <v>0.0035000000000000001</v>
      </c>
      <c r="R332" s="247">
        <f>Q332*H332</f>
        <v>0.0070000000000000001</v>
      </c>
      <c r="S332" s="247">
        <v>0</v>
      </c>
      <c r="T332" s="24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9" t="s">
        <v>194</v>
      </c>
      <c r="AT332" s="249" t="s">
        <v>302</v>
      </c>
      <c r="AU332" s="249" t="s">
        <v>83</v>
      </c>
      <c r="AY332" s="17" t="s">
        <v>161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7" t="s">
        <v>81</v>
      </c>
      <c r="BK332" s="250">
        <f>ROUND(I332*H332,2)</f>
        <v>0</v>
      </c>
      <c r="BL332" s="17" t="s">
        <v>167</v>
      </c>
      <c r="BM332" s="249" t="s">
        <v>688</v>
      </c>
    </row>
    <row r="333" s="2" customFormat="1" ht="16.5" customHeight="1">
      <c r="A333" s="38"/>
      <c r="B333" s="39"/>
      <c r="C333" s="263" t="s">
        <v>125</v>
      </c>
      <c r="D333" s="263" t="s">
        <v>302</v>
      </c>
      <c r="E333" s="264" t="s">
        <v>689</v>
      </c>
      <c r="F333" s="265" t="s">
        <v>690</v>
      </c>
      <c r="G333" s="266" t="s">
        <v>173</v>
      </c>
      <c r="H333" s="267">
        <v>2</v>
      </c>
      <c r="I333" s="268"/>
      <c r="J333" s="269">
        <f>ROUND(I333*H333,2)</f>
        <v>0</v>
      </c>
      <c r="K333" s="270"/>
      <c r="L333" s="271"/>
      <c r="M333" s="272" t="s">
        <v>1</v>
      </c>
      <c r="N333" s="273" t="s">
        <v>38</v>
      </c>
      <c r="O333" s="91"/>
      <c r="P333" s="247">
        <f>O333*H333</f>
        <v>0</v>
      </c>
      <c r="Q333" s="247">
        <v>0.00089999999999999998</v>
      </c>
      <c r="R333" s="247">
        <f>Q333*H333</f>
        <v>0.0018</v>
      </c>
      <c r="S333" s="247">
        <v>0</v>
      </c>
      <c r="T333" s="24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9" t="s">
        <v>194</v>
      </c>
      <c r="AT333" s="249" t="s">
        <v>302</v>
      </c>
      <c r="AU333" s="249" t="s">
        <v>83</v>
      </c>
      <c r="AY333" s="17" t="s">
        <v>161</v>
      </c>
      <c r="BE333" s="250">
        <f>IF(N333="základní",J333,0)</f>
        <v>0</v>
      </c>
      <c r="BF333" s="250">
        <f>IF(N333="snížená",J333,0)</f>
        <v>0</v>
      </c>
      <c r="BG333" s="250">
        <f>IF(N333="zákl. přenesená",J333,0)</f>
        <v>0</v>
      </c>
      <c r="BH333" s="250">
        <f>IF(N333="sníž. přenesená",J333,0)</f>
        <v>0</v>
      </c>
      <c r="BI333" s="250">
        <f>IF(N333="nulová",J333,0)</f>
        <v>0</v>
      </c>
      <c r="BJ333" s="17" t="s">
        <v>81</v>
      </c>
      <c r="BK333" s="250">
        <f>ROUND(I333*H333,2)</f>
        <v>0</v>
      </c>
      <c r="BL333" s="17" t="s">
        <v>167</v>
      </c>
      <c r="BM333" s="249" t="s">
        <v>691</v>
      </c>
    </row>
    <row r="334" s="2" customFormat="1" ht="16.5" customHeight="1">
      <c r="A334" s="38"/>
      <c r="B334" s="39"/>
      <c r="C334" s="263" t="s">
        <v>692</v>
      </c>
      <c r="D334" s="263" t="s">
        <v>302</v>
      </c>
      <c r="E334" s="264" t="s">
        <v>693</v>
      </c>
      <c r="F334" s="265" t="s">
        <v>694</v>
      </c>
      <c r="G334" s="266" t="s">
        <v>173</v>
      </c>
      <c r="H334" s="267">
        <v>2</v>
      </c>
      <c r="I334" s="268"/>
      <c r="J334" s="269">
        <f>ROUND(I334*H334,2)</f>
        <v>0</v>
      </c>
      <c r="K334" s="270"/>
      <c r="L334" s="271"/>
      <c r="M334" s="272" t="s">
        <v>1</v>
      </c>
      <c r="N334" s="273" t="s">
        <v>38</v>
      </c>
      <c r="O334" s="91"/>
      <c r="P334" s="247">
        <f>O334*H334</f>
        <v>0</v>
      </c>
      <c r="Q334" s="247">
        <v>0.0016999999999999999</v>
      </c>
      <c r="R334" s="247">
        <f>Q334*H334</f>
        <v>0.0033999999999999998</v>
      </c>
      <c r="S334" s="247">
        <v>0</v>
      </c>
      <c r="T334" s="24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9" t="s">
        <v>194</v>
      </c>
      <c r="AT334" s="249" t="s">
        <v>302</v>
      </c>
      <c r="AU334" s="249" t="s">
        <v>83</v>
      </c>
      <c r="AY334" s="17" t="s">
        <v>161</v>
      </c>
      <c r="BE334" s="250">
        <f>IF(N334="základní",J334,0)</f>
        <v>0</v>
      </c>
      <c r="BF334" s="250">
        <f>IF(N334="snížená",J334,0)</f>
        <v>0</v>
      </c>
      <c r="BG334" s="250">
        <f>IF(N334="zákl. přenesená",J334,0)</f>
        <v>0</v>
      </c>
      <c r="BH334" s="250">
        <f>IF(N334="sníž. přenesená",J334,0)</f>
        <v>0</v>
      </c>
      <c r="BI334" s="250">
        <f>IF(N334="nulová",J334,0)</f>
        <v>0</v>
      </c>
      <c r="BJ334" s="17" t="s">
        <v>81</v>
      </c>
      <c r="BK334" s="250">
        <f>ROUND(I334*H334,2)</f>
        <v>0</v>
      </c>
      <c r="BL334" s="17" t="s">
        <v>167</v>
      </c>
      <c r="BM334" s="249" t="s">
        <v>695</v>
      </c>
    </row>
    <row r="335" s="2" customFormat="1" ht="21.75" customHeight="1">
      <c r="A335" s="38"/>
      <c r="B335" s="39"/>
      <c r="C335" s="237" t="s">
        <v>696</v>
      </c>
      <c r="D335" s="237" t="s">
        <v>163</v>
      </c>
      <c r="E335" s="238" t="s">
        <v>697</v>
      </c>
      <c r="F335" s="239" t="s">
        <v>698</v>
      </c>
      <c r="G335" s="240" t="s">
        <v>173</v>
      </c>
      <c r="H335" s="241">
        <v>2</v>
      </c>
      <c r="I335" s="242"/>
      <c r="J335" s="243">
        <f>ROUND(I335*H335,2)</f>
        <v>0</v>
      </c>
      <c r="K335" s="244"/>
      <c r="L335" s="44"/>
      <c r="M335" s="245" t="s">
        <v>1</v>
      </c>
      <c r="N335" s="246" t="s">
        <v>38</v>
      </c>
      <c r="O335" s="91"/>
      <c r="P335" s="247">
        <f>O335*H335</f>
        <v>0</v>
      </c>
      <c r="Q335" s="247">
        <v>0.11241</v>
      </c>
      <c r="R335" s="247">
        <f>Q335*H335</f>
        <v>0.22481999999999999</v>
      </c>
      <c r="S335" s="247">
        <v>0</v>
      </c>
      <c r="T335" s="24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9" t="s">
        <v>167</v>
      </c>
      <c r="AT335" s="249" t="s">
        <v>163</v>
      </c>
      <c r="AU335" s="249" t="s">
        <v>83</v>
      </c>
      <c r="AY335" s="17" t="s">
        <v>161</v>
      </c>
      <c r="BE335" s="250">
        <f>IF(N335="základní",J335,0)</f>
        <v>0</v>
      </c>
      <c r="BF335" s="250">
        <f>IF(N335="snížená",J335,0)</f>
        <v>0</v>
      </c>
      <c r="BG335" s="250">
        <f>IF(N335="zákl. přenesená",J335,0)</f>
        <v>0</v>
      </c>
      <c r="BH335" s="250">
        <f>IF(N335="sníž. přenesená",J335,0)</f>
        <v>0</v>
      </c>
      <c r="BI335" s="250">
        <f>IF(N335="nulová",J335,0)</f>
        <v>0</v>
      </c>
      <c r="BJ335" s="17" t="s">
        <v>81</v>
      </c>
      <c r="BK335" s="250">
        <f>ROUND(I335*H335,2)</f>
        <v>0</v>
      </c>
      <c r="BL335" s="17" t="s">
        <v>167</v>
      </c>
      <c r="BM335" s="249" t="s">
        <v>699</v>
      </c>
    </row>
    <row r="336" s="2" customFormat="1" ht="16.5" customHeight="1">
      <c r="A336" s="38"/>
      <c r="B336" s="39"/>
      <c r="C336" s="263" t="s">
        <v>700</v>
      </c>
      <c r="D336" s="263" t="s">
        <v>302</v>
      </c>
      <c r="E336" s="264" t="s">
        <v>701</v>
      </c>
      <c r="F336" s="265" t="s">
        <v>702</v>
      </c>
      <c r="G336" s="266" t="s">
        <v>173</v>
      </c>
      <c r="H336" s="267">
        <v>2</v>
      </c>
      <c r="I336" s="268"/>
      <c r="J336" s="269">
        <f>ROUND(I336*H336,2)</f>
        <v>0</v>
      </c>
      <c r="K336" s="270"/>
      <c r="L336" s="271"/>
      <c r="M336" s="272" t="s">
        <v>1</v>
      </c>
      <c r="N336" s="273" t="s">
        <v>38</v>
      </c>
      <c r="O336" s="91"/>
      <c r="P336" s="247">
        <f>O336*H336</f>
        <v>0</v>
      </c>
      <c r="Q336" s="247">
        <v>0.0061000000000000004</v>
      </c>
      <c r="R336" s="247">
        <f>Q336*H336</f>
        <v>0.012200000000000001</v>
      </c>
      <c r="S336" s="247">
        <v>0</v>
      </c>
      <c r="T336" s="24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9" t="s">
        <v>194</v>
      </c>
      <c r="AT336" s="249" t="s">
        <v>302</v>
      </c>
      <c r="AU336" s="249" t="s">
        <v>83</v>
      </c>
      <c r="AY336" s="17" t="s">
        <v>161</v>
      </c>
      <c r="BE336" s="250">
        <f>IF(N336="základní",J336,0)</f>
        <v>0</v>
      </c>
      <c r="BF336" s="250">
        <f>IF(N336="snížená",J336,0)</f>
        <v>0</v>
      </c>
      <c r="BG336" s="250">
        <f>IF(N336="zákl. přenesená",J336,0)</f>
        <v>0</v>
      </c>
      <c r="BH336" s="250">
        <f>IF(N336="sníž. přenesená",J336,0)</f>
        <v>0</v>
      </c>
      <c r="BI336" s="250">
        <f>IF(N336="nulová",J336,0)</f>
        <v>0</v>
      </c>
      <c r="BJ336" s="17" t="s">
        <v>81</v>
      </c>
      <c r="BK336" s="250">
        <f>ROUND(I336*H336,2)</f>
        <v>0</v>
      </c>
      <c r="BL336" s="17" t="s">
        <v>167</v>
      </c>
      <c r="BM336" s="249" t="s">
        <v>703</v>
      </c>
    </row>
    <row r="337" s="2" customFormat="1" ht="16.5" customHeight="1">
      <c r="A337" s="38"/>
      <c r="B337" s="39"/>
      <c r="C337" s="263" t="s">
        <v>704</v>
      </c>
      <c r="D337" s="263" t="s">
        <v>302</v>
      </c>
      <c r="E337" s="264" t="s">
        <v>705</v>
      </c>
      <c r="F337" s="265" t="s">
        <v>706</v>
      </c>
      <c r="G337" s="266" t="s">
        <v>173</v>
      </c>
      <c r="H337" s="267">
        <v>2</v>
      </c>
      <c r="I337" s="268"/>
      <c r="J337" s="269">
        <f>ROUND(I337*H337,2)</f>
        <v>0</v>
      </c>
      <c r="K337" s="270"/>
      <c r="L337" s="271"/>
      <c r="M337" s="272" t="s">
        <v>1</v>
      </c>
      <c r="N337" s="273" t="s">
        <v>38</v>
      </c>
      <c r="O337" s="91"/>
      <c r="P337" s="247">
        <f>O337*H337</f>
        <v>0</v>
      </c>
      <c r="Q337" s="247">
        <v>0.0030000000000000001</v>
      </c>
      <c r="R337" s="247">
        <f>Q337*H337</f>
        <v>0.0060000000000000001</v>
      </c>
      <c r="S337" s="247">
        <v>0</v>
      </c>
      <c r="T337" s="24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9" t="s">
        <v>194</v>
      </c>
      <c r="AT337" s="249" t="s">
        <v>302</v>
      </c>
      <c r="AU337" s="249" t="s">
        <v>83</v>
      </c>
      <c r="AY337" s="17" t="s">
        <v>161</v>
      </c>
      <c r="BE337" s="250">
        <f>IF(N337="základní",J337,0)</f>
        <v>0</v>
      </c>
      <c r="BF337" s="250">
        <f>IF(N337="snížená",J337,0)</f>
        <v>0</v>
      </c>
      <c r="BG337" s="250">
        <f>IF(N337="zákl. přenesená",J337,0)</f>
        <v>0</v>
      </c>
      <c r="BH337" s="250">
        <f>IF(N337="sníž. přenesená",J337,0)</f>
        <v>0</v>
      </c>
      <c r="BI337" s="250">
        <f>IF(N337="nulová",J337,0)</f>
        <v>0</v>
      </c>
      <c r="BJ337" s="17" t="s">
        <v>81</v>
      </c>
      <c r="BK337" s="250">
        <f>ROUND(I337*H337,2)</f>
        <v>0</v>
      </c>
      <c r="BL337" s="17" t="s">
        <v>167</v>
      </c>
      <c r="BM337" s="249" t="s">
        <v>707</v>
      </c>
    </row>
    <row r="338" s="2" customFormat="1" ht="16.5" customHeight="1">
      <c r="A338" s="38"/>
      <c r="B338" s="39"/>
      <c r="C338" s="263" t="s">
        <v>708</v>
      </c>
      <c r="D338" s="263" t="s">
        <v>302</v>
      </c>
      <c r="E338" s="264" t="s">
        <v>709</v>
      </c>
      <c r="F338" s="265" t="s">
        <v>710</v>
      </c>
      <c r="G338" s="266" t="s">
        <v>173</v>
      </c>
      <c r="H338" s="267">
        <v>2</v>
      </c>
      <c r="I338" s="268"/>
      <c r="J338" s="269">
        <f>ROUND(I338*H338,2)</f>
        <v>0</v>
      </c>
      <c r="K338" s="270"/>
      <c r="L338" s="271"/>
      <c r="M338" s="272" t="s">
        <v>1</v>
      </c>
      <c r="N338" s="273" t="s">
        <v>38</v>
      </c>
      <c r="O338" s="91"/>
      <c r="P338" s="247">
        <f>O338*H338</f>
        <v>0</v>
      </c>
      <c r="Q338" s="247">
        <v>0.00010000000000000001</v>
      </c>
      <c r="R338" s="247">
        <f>Q338*H338</f>
        <v>0.00020000000000000001</v>
      </c>
      <c r="S338" s="247">
        <v>0</v>
      </c>
      <c r="T338" s="24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9" t="s">
        <v>194</v>
      </c>
      <c r="AT338" s="249" t="s">
        <v>302</v>
      </c>
      <c r="AU338" s="249" t="s">
        <v>83</v>
      </c>
      <c r="AY338" s="17" t="s">
        <v>161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7" t="s">
        <v>81</v>
      </c>
      <c r="BK338" s="250">
        <f>ROUND(I338*H338,2)</f>
        <v>0</v>
      </c>
      <c r="BL338" s="17" t="s">
        <v>167</v>
      </c>
      <c r="BM338" s="249" t="s">
        <v>711</v>
      </c>
    </row>
    <row r="339" s="2" customFormat="1" ht="21.75" customHeight="1">
      <c r="A339" s="38"/>
      <c r="B339" s="39"/>
      <c r="C339" s="237" t="s">
        <v>712</v>
      </c>
      <c r="D339" s="237" t="s">
        <v>163</v>
      </c>
      <c r="E339" s="238" t="s">
        <v>713</v>
      </c>
      <c r="F339" s="239" t="s">
        <v>714</v>
      </c>
      <c r="G339" s="240" t="s">
        <v>220</v>
      </c>
      <c r="H339" s="241">
        <v>20</v>
      </c>
      <c r="I339" s="242"/>
      <c r="J339" s="243">
        <f>ROUND(I339*H339,2)</f>
        <v>0</v>
      </c>
      <c r="K339" s="244"/>
      <c r="L339" s="44"/>
      <c r="M339" s="245" t="s">
        <v>1</v>
      </c>
      <c r="N339" s="246" t="s">
        <v>38</v>
      </c>
      <c r="O339" s="91"/>
      <c r="P339" s="247">
        <f>O339*H339</f>
        <v>0</v>
      </c>
      <c r="Q339" s="247">
        <v>0.00033</v>
      </c>
      <c r="R339" s="247">
        <f>Q339*H339</f>
        <v>0.0066</v>
      </c>
      <c r="S339" s="247">
        <v>0</v>
      </c>
      <c r="T339" s="24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9" t="s">
        <v>167</v>
      </c>
      <c r="AT339" s="249" t="s">
        <v>163</v>
      </c>
      <c r="AU339" s="249" t="s">
        <v>83</v>
      </c>
      <c r="AY339" s="17" t="s">
        <v>161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7" t="s">
        <v>81</v>
      </c>
      <c r="BK339" s="250">
        <f>ROUND(I339*H339,2)</f>
        <v>0</v>
      </c>
      <c r="BL339" s="17" t="s">
        <v>167</v>
      </c>
      <c r="BM339" s="249" t="s">
        <v>715</v>
      </c>
    </row>
    <row r="340" s="13" customFormat="1">
      <c r="A340" s="13"/>
      <c r="B340" s="251"/>
      <c r="C340" s="252"/>
      <c r="D340" s="253" t="s">
        <v>169</v>
      </c>
      <c r="E340" s="254" t="s">
        <v>1</v>
      </c>
      <c r="F340" s="255" t="s">
        <v>716</v>
      </c>
      <c r="G340" s="252"/>
      <c r="H340" s="256">
        <v>20</v>
      </c>
      <c r="I340" s="257"/>
      <c r="J340" s="252"/>
      <c r="K340" s="252"/>
      <c r="L340" s="258"/>
      <c r="M340" s="259"/>
      <c r="N340" s="260"/>
      <c r="O340" s="260"/>
      <c r="P340" s="260"/>
      <c r="Q340" s="260"/>
      <c r="R340" s="260"/>
      <c r="S340" s="260"/>
      <c r="T340" s="26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2" t="s">
        <v>169</v>
      </c>
      <c r="AU340" s="262" t="s">
        <v>83</v>
      </c>
      <c r="AV340" s="13" t="s">
        <v>83</v>
      </c>
      <c r="AW340" s="13" t="s">
        <v>30</v>
      </c>
      <c r="AX340" s="13" t="s">
        <v>81</v>
      </c>
      <c r="AY340" s="262" t="s">
        <v>161</v>
      </c>
    </row>
    <row r="341" s="2" customFormat="1" ht="21.75" customHeight="1">
      <c r="A341" s="38"/>
      <c r="B341" s="39"/>
      <c r="C341" s="237" t="s">
        <v>717</v>
      </c>
      <c r="D341" s="237" t="s">
        <v>163</v>
      </c>
      <c r="E341" s="238" t="s">
        <v>718</v>
      </c>
      <c r="F341" s="239" t="s">
        <v>719</v>
      </c>
      <c r="G341" s="240" t="s">
        <v>166</v>
      </c>
      <c r="H341" s="241">
        <v>9</v>
      </c>
      <c r="I341" s="242"/>
      <c r="J341" s="243">
        <f>ROUND(I341*H341,2)</f>
        <v>0</v>
      </c>
      <c r="K341" s="244"/>
      <c r="L341" s="44"/>
      <c r="M341" s="245" t="s">
        <v>1</v>
      </c>
      <c r="N341" s="246" t="s">
        <v>38</v>
      </c>
      <c r="O341" s="91"/>
      <c r="P341" s="247">
        <f>O341*H341</f>
        <v>0</v>
      </c>
      <c r="Q341" s="247">
        <v>0.0025999999999999999</v>
      </c>
      <c r="R341" s="247">
        <f>Q341*H341</f>
        <v>0.023399999999999997</v>
      </c>
      <c r="S341" s="247">
        <v>0</v>
      </c>
      <c r="T341" s="24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9" t="s">
        <v>167</v>
      </c>
      <c r="AT341" s="249" t="s">
        <v>163</v>
      </c>
      <c r="AU341" s="249" t="s">
        <v>83</v>
      </c>
      <c r="AY341" s="17" t="s">
        <v>161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7" t="s">
        <v>81</v>
      </c>
      <c r="BK341" s="250">
        <f>ROUND(I341*H341,2)</f>
        <v>0</v>
      </c>
      <c r="BL341" s="17" t="s">
        <v>167</v>
      </c>
      <c r="BM341" s="249" t="s">
        <v>720</v>
      </c>
    </row>
    <row r="342" s="13" customFormat="1">
      <c r="A342" s="13"/>
      <c r="B342" s="251"/>
      <c r="C342" s="252"/>
      <c r="D342" s="253" t="s">
        <v>169</v>
      </c>
      <c r="E342" s="254" t="s">
        <v>1</v>
      </c>
      <c r="F342" s="255" t="s">
        <v>721</v>
      </c>
      <c r="G342" s="252"/>
      <c r="H342" s="256">
        <v>9</v>
      </c>
      <c r="I342" s="257"/>
      <c r="J342" s="252"/>
      <c r="K342" s="252"/>
      <c r="L342" s="258"/>
      <c r="M342" s="259"/>
      <c r="N342" s="260"/>
      <c r="O342" s="260"/>
      <c r="P342" s="260"/>
      <c r="Q342" s="260"/>
      <c r="R342" s="260"/>
      <c r="S342" s="260"/>
      <c r="T342" s="26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2" t="s">
        <v>169</v>
      </c>
      <c r="AU342" s="262" t="s">
        <v>83</v>
      </c>
      <c r="AV342" s="13" t="s">
        <v>83</v>
      </c>
      <c r="AW342" s="13" t="s">
        <v>30</v>
      </c>
      <c r="AX342" s="13" t="s">
        <v>81</v>
      </c>
      <c r="AY342" s="262" t="s">
        <v>161</v>
      </c>
    </row>
    <row r="343" s="2" customFormat="1" ht="21.75" customHeight="1">
      <c r="A343" s="38"/>
      <c r="B343" s="39"/>
      <c r="C343" s="237" t="s">
        <v>722</v>
      </c>
      <c r="D343" s="237" t="s">
        <v>163</v>
      </c>
      <c r="E343" s="238" t="s">
        <v>723</v>
      </c>
      <c r="F343" s="239" t="s">
        <v>724</v>
      </c>
      <c r="G343" s="240" t="s">
        <v>220</v>
      </c>
      <c r="H343" s="241">
        <v>27.5</v>
      </c>
      <c r="I343" s="242"/>
      <c r="J343" s="243">
        <f>ROUND(I343*H343,2)</f>
        <v>0</v>
      </c>
      <c r="K343" s="244"/>
      <c r="L343" s="44"/>
      <c r="M343" s="245" t="s">
        <v>1</v>
      </c>
      <c r="N343" s="246" t="s">
        <v>38</v>
      </c>
      <c r="O343" s="91"/>
      <c r="P343" s="247">
        <f>O343*H343</f>
        <v>0</v>
      </c>
      <c r="Q343" s="247">
        <v>0.080879999999999994</v>
      </c>
      <c r="R343" s="247">
        <f>Q343*H343</f>
        <v>2.2241999999999997</v>
      </c>
      <c r="S343" s="247">
        <v>0</v>
      </c>
      <c r="T343" s="24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9" t="s">
        <v>167</v>
      </c>
      <c r="AT343" s="249" t="s">
        <v>163</v>
      </c>
      <c r="AU343" s="249" t="s">
        <v>83</v>
      </c>
      <c r="AY343" s="17" t="s">
        <v>161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7" t="s">
        <v>81</v>
      </c>
      <c r="BK343" s="250">
        <f>ROUND(I343*H343,2)</f>
        <v>0</v>
      </c>
      <c r="BL343" s="17" t="s">
        <v>167</v>
      </c>
      <c r="BM343" s="249" t="s">
        <v>725</v>
      </c>
    </row>
    <row r="344" s="13" customFormat="1">
      <c r="A344" s="13"/>
      <c r="B344" s="251"/>
      <c r="C344" s="252"/>
      <c r="D344" s="253" t="s">
        <v>169</v>
      </c>
      <c r="E344" s="254" t="s">
        <v>1</v>
      </c>
      <c r="F344" s="255" t="s">
        <v>726</v>
      </c>
      <c r="G344" s="252"/>
      <c r="H344" s="256">
        <v>27.5</v>
      </c>
      <c r="I344" s="257"/>
      <c r="J344" s="252"/>
      <c r="K344" s="252"/>
      <c r="L344" s="258"/>
      <c r="M344" s="259"/>
      <c r="N344" s="260"/>
      <c r="O344" s="260"/>
      <c r="P344" s="260"/>
      <c r="Q344" s="260"/>
      <c r="R344" s="260"/>
      <c r="S344" s="260"/>
      <c r="T344" s="26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2" t="s">
        <v>169</v>
      </c>
      <c r="AU344" s="262" t="s">
        <v>83</v>
      </c>
      <c r="AV344" s="13" t="s">
        <v>83</v>
      </c>
      <c r="AW344" s="13" t="s">
        <v>30</v>
      </c>
      <c r="AX344" s="13" t="s">
        <v>81</v>
      </c>
      <c r="AY344" s="262" t="s">
        <v>161</v>
      </c>
    </row>
    <row r="345" s="2" customFormat="1" ht="16.5" customHeight="1">
      <c r="A345" s="38"/>
      <c r="B345" s="39"/>
      <c r="C345" s="263" t="s">
        <v>727</v>
      </c>
      <c r="D345" s="263" t="s">
        <v>302</v>
      </c>
      <c r="E345" s="264" t="s">
        <v>728</v>
      </c>
      <c r="F345" s="265" t="s">
        <v>729</v>
      </c>
      <c r="G345" s="266" t="s">
        <v>220</v>
      </c>
      <c r="H345" s="267">
        <v>27.5</v>
      </c>
      <c r="I345" s="268"/>
      <c r="J345" s="269">
        <f>ROUND(I345*H345,2)</f>
        <v>0</v>
      </c>
      <c r="K345" s="270"/>
      <c r="L345" s="271"/>
      <c r="M345" s="272" t="s">
        <v>1</v>
      </c>
      <c r="N345" s="273" t="s">
        <v>38</v>
      </c>
      <c r="O345" s="91"/>
      <c r="P345" s="247">
        <f>O345*H345</f>
        <v>0</v>
      </c>
      <c r="Q345" s="247">
        <v>0.114</v>
      </c>
      <c r="R345" s="247">
        <f>Q345*H345</f>
        <v>3.1350000000000002</v>
      </c>
      <c r="S345" s="247">
        <v>0</v>
      </c>
      <c r="T345" s="24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9" t="s">
        <v>194</v>
      </c>
      <c r="AT345" s="249" t="s">
        <v>302</v>
      </c>
      <c r="AU345" s="249" t="s">
        <v>83</v>
      </c>
      <c r="AY345" s="17" t="s">
        <v>161</v>
      </c>
      <c r="BE345" s="250">
        <f>IF(N345="základní",J345,0)</f>
        <v>0</v>
      </c>
      <c r="BF345" s="250">
        <f>IF(N345="snížená",J345,0)</f>
        <v>0</v>
      </c>
      <c r="BG345" s="250">
        <f>IF(N345="zákl. přenesená",J345,0)</f>
        <v>0</v>
      </c>
      <c r="BH345" s="250">
        <f>IF(N345="sníž. přenesená",J345,0)</f>
        <v>0</v>
      </c>
      <c r="BI345" s="250">
        <f>IF(N345="nulová",J345,0)</f>
        <v>0</v>
      </c>
      <c r="BJ345" s="17" t="s">
        <v>81</v>
      </c>
      <c r="BK345" s="250">
        <f>ROUND(I345*H345,2)</f>
        <v>0</v>
      </c>
      <c r="BL345" s="17" t="s">
        <v>167</v>
      </c>
      <c r="BM345" s="249" t="s">
        <v>730</v>
      </c>
    </row>
    <row r="346" s="2" customFormat="1" ht="21.75" customHeight="1">
      <c r="A346" s="38"/>
      <c r="B346" s="39"/>
      <c r="C346" s="237" t="s">
        <v>731</v>
      </c>
      <c r="D346" s="237" t="s">
        <v>163</v>
      </c>
      <c r="E346" s="238" t="s">
        <v>732</v>
      </c>
      <c r="F346" s="239" t="s">
        <v>733</v>
      </c>
      <c r="G346" s="240" t="s">
        <v>220</v>
      </c>
      <c r="H346" s="241">
        <v>327</v>
      </c>
      <c r="I346" s="242"/>
      <c r="J346" s="243">
        <f>ROUND(I346*H346,2)</f>
        <v>0</v>
      </c>
      <c r="K346" s="244"/>
      <c r="L346" s="44"/>
      <c r="M346" s="245" t="s">
        <v>1</v>
      </c>
      <c r="N346" s="246" t="s">
        <v>38</v>
      </c>
      <c r="O346" s="91"/>
      <c r="P346" s="247">
        <f>O346*H346</f>
        <v>0</v>
      </c>
      <c r="Q346" s="247">
        <v>0.15540000000000001</v>
      </c>
      <c r="R346" s="247">
        <f>Q346*H346</f>
        <v>50.815800000000003</v>
      </c>
      <c r="S346" s="247">
        <v>0</v>
      </c>
      <c r="T346" s="24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9" t="s">
        <v>167</v>
      </c>
      <c r="AT346" s="249" t="s">
        <v>163</v>
      </c>
      <c r="AU346" s="249" t="s">
        <v>83</v>
      </c>
      <c r="AY346" s="17" t="s">
        <v>161</v>
      </c>
      <c r="BE346" s="250">
        <f>IF(N346="základní",J346,0)</f>
        <v>0</v>
      </c>
      <c r="BF346" s="250">
        <f>IF(N346="snížená",J346,0)</f>
        <v>0</v>
      </c>
      <c r="BG346" s="250">
        <f>IF(N346="zákl. přenesená",J346,0)</f>
        <v>0</v>
      </c>
      <c r="BH346" s="250">
        <f>IF(N346="sníž. přenesená",J346,0)</f>
        <v>0</v>
      </c>
      <c r="BI346" s="250">
        <f>IF(N346="nulová",J346,0)</f>
        <v>0</v>
      </c>
      <c r="BJ346" s="17" t="s">
        <v>81</v>
      </c>
      <c r="BK346" s="250">
        <f>ROUND(I346*H346,2)</f>
        <v>0</v>
      </c>
      <c r="BL346" s="17" t="s">
        <v>167</v>
      </c>
      <c r="BM346" s="249" t="s">
        <v>734</v>
      </c>
    </row>
    <row r="347" s="13" customFormat="1">
      <c r="A347" s="13"/>
      <c r="B347" s="251"/>
      <c r="C347" s="252"/>
      <c r="D347" s="253" t="s">
        <v>169</v>
      </c>
      <c r="E347" s="254" t="s">
        <v>1</v>
      </c>
      <c r="F347" s="255" t="s">
        <v>735</v>
      </c>
      <c r="G347" s="252"/>
      <c r="H347" s="256">
        <v>142</v>
      </c>
      <c r="I347" s="257"/>
      <c r="J347" s="252"/>
      <c r="K347" s="252"/>
      <c r="L347" s="258"/>
      <c r="M347" s="259"/>
      <c r="N347" s="260"/>
      <c r="O347" s="260"/>
      <c r="P347" s="260"/>
      <c r="Q347" s="260"/>
      <c r="R347" s="260"/>
      <c r="S347" s="260"/>
      <c r="T347" s="26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2" t="s">
        <v>169</v>
      </c>
      <c r="AU347" s="262" t="s">
        <v>83</v>
      </c>
      <c r="AV347" s="13" t="s">
        <v>83</v>
      </c>
      <c r="AW347" s="13" t="s">
        <v>30</v>
      </c>
      <c r="AX347" s="13" t="s">
        <v>73</v>
      </c>
      <c r="AY347" s="262" t="s">
        <v>161</v>
      </c>
    </row>
    <row r="348" s="13" customFormat="1">
      <c r="A348" s="13"/>
      <c r="B348" s="251"/>
      <c r="C348" s="252"/>
      <c r="D348" s="253" t="s">
        <v>169</v>
      </c>
      <c r="E348" s="254" t="s">
        <v>1</v>
      </c>
      <c r="F348" s="255" t="s">
        <v>736</v>
      </c>
      <c r="G348" s="252"/>
      <c r="H348" s="256">
        <v>13</v>
      </c>
      <c r="I348" s="257"/>
      <c r="J348" s="252"/>
      <c r="K348" s="252"/>
      <c r="L348" s="258"/>
      <c r="M348" s="259"/>
      <c r="N348" s="260"/>
      <c r="O348" s="260"/>
      <c r="P348" s="260"/>
      <c r="Q348" s="260"/>
      <c r="R348" s="260"/>
      <c r="S348" s="260"/>
      <c r="T348" s="26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2" t="s">
        <v>169</v>
      </c>
      <c r="AU348" s="262" t="s">
        <v>83</v>
      </c>
      <c r="AV348" s="13" t="s">
        <v>83</v>
      </c>
      <c r="AW348" s="13" t="s">
        <v>30</v>
      </c>
      <c r="AX348" s="13" t="s">
        <v>73</v>
      </c>
      <c r="AY348" s="262" t="s">
        <v>161</v>
      </c>
    </row>
    <row r="349" s="13" customFormat="1">
      <c r="A349" s="13"/>
      <c r="B349" s="251"/>
      <c r="C349" s="252"/>
      <c r="D349" s="253" t="s">
        <v>169</v>
      </c>
      <c r="E349" s="254" t="s">
        <v>1</v>
      </c>
      <c r="F349" s="255" t="s">
        <v>737</v>
      </c>
      <c r="G349" s="252"/>
      <c r="H349" s="256">
        <v>47</v>
      </c>
      <c r="I349" s="257"/>
      <c r="J349" s="252"/>
      <c r="K349" s="252"/>
      <c r="L349" s="258"/>
      <c r="M349" s="259"/>
      <c r="N349" s="260"/>
      <c r="O349" s="260"/>
      <c r="P349" s="260"/>
      <c r="Q349" s="260"/>
      <c r="R349" s="260"/>
      <c r="S349" s="260"/>
      <c r="T349" s="26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2" t="s">
        <v>169</v>
      </c>
      <c r="AU349" s="262" t="s">
        <v>83</v>
      </c>
      <c r="AV349" s="13" t="s">
        <v>83</v>
      </c>
      <c r="AW349" s="13" t="s">
        <v>30</v>
      </c>
      <c r="AX349" s="13" t="s">
        <v>73</v>
      </c>
      <c r="AY349" s="262" t="s">
        <v>161</v>
      </c>
    </row>
    <row r="350" s="13" customFormat="1">
      <c r="A350" s="13"/>
      <c r="B350" s="251"/>
      <c r="C350" s="252"/>
      <c r="D350" s="253" t="s">
        <v>169</v>
      </c>
      <c r="E350" s="254" t="s">
        <v>1</v>
      </c>
      <c r="F350" s="255" t="s">
        <v>738</v>
      </c>
      <c r="G350" s="252"/>
      <c r="H350" s="256">
        <v>125</v>
      </c>
      <c r="I350" s="257"/>
      <c r="J350" s="252"/>
      <c r="K350" s="252"/>
      <c r="L350" s="258"/>
      <c r="M350" s="259"/>
      <c r="N350" s="260"/>
      <c r="O350" s="260"/>
      <c r="P350" s="260"/>
      <c r="Q350" s="260"/>
      <c r="R350" s="260"/>
      <c r="S350" s="260"/>
      <c r="T350" s="26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2" t="s">
        <v>169</v>
      </c>
      <c r="AU350" s="262" t="s">
        <v>83</v>
      </c>
      <c r="AV350" s="13" t="s">
        <v>83</v>
      </c>
      <c r="AW350" s="13" t="s">
        <v>30</v>
      </c>
      <c r="AX350" s="13" t="s">
        <v>73</v>
      </c>
      <c r="AY350" s="262" t="s">
        <v>161</v>
      </c>
    </row>
    <row r="351" s="14" customFormat="1">
      <c r="A351" s="14"/>
      <c r="B351" s="274"/>
      <c r="C351" s="275"/>
      <c r="D351" s="253" t="s">
        <v>169</v>
      </c>
      <c r="E351" s="276" t="s">
        <v>1</v>
      </c>
      <c r="F351" s="277" t="s">
        <v>346</v>
      </c>
      <c r="G351" s="275"/>
      <c r="H351" s="278">
        <v>327</v>
      </c>
      <c r="I351" s="279"/>
      <c r="J351" s="275"/>
      <c r="K351" s="275"/>
      <c r="L351" s="280"/>
      <c r="M351" s="281"/>
      <c r="N351" s="282"/>
      <c r="O351" s="282"/>
      <c r="P351" s="282"/>
      <c r="Q351" s="282"/>
      <c r="R351" s="282"/>
      <c r="S351" s="282"/>
      <c r="T351" s="28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84" t="s">
        <v>169</v>
      </c>
      <c r="AU351" s="284" t="s">
        <v>83</v>
      </c>
      <c r="AV351" s="14" t="s">
        <v>167</v>
      </c>
      <c r="AW351" s="14" t="s">
        <v>30</v>
      </c>
      <c r="AX351" s="14" t="s">
        <v>81</v>
      </c>
      <c r="AY351" s="284" t="s">
        <v>161</v>
      </c>
    </row>
    <row r="352" s="2" customFormat="1" ht="16.5" customHeight="1">
      <c r="A352" s="38"/>
      <c r="B352" s="39"/>
      <c r="C352" s="263" t="s">
        <v>739</v>
      </c>
      <c r="D352" s="263" t="s">
        <v>302</v>
      </c>
      <c r="E352" s="264" t="s">
        <v>740</v>
      </c>
      <c r="F352" s="265" t="s">
        <v>741</v>
      </c>
      <c r="G352" s="266" t="s">
        <v>220</v>
      </c>
      <c r="H352" s="267">
        <v>125</v>
      </c>
      <c r="I352" s="268"/>
      <c r="J352" s="269">
        <f>ROUND(I352*H352,2)</f>
        <v>0</v>
      </c>
      <c r="K352" s="270"/>
      <c r="L352" s="271"/>
      <c r="M352" s="272" t="s">
        <v>1</v>
      </c>
      <c r="N352" s="273" t="s">
        <v>38</v>
      </c>
      <c r="O352" s="91"/>
      <c r="P352" s="247">
        <f>O352*H352</f>
        <v>0</v>
      </c>
      <c r="Q352" s="247">
        <v>0.056120000000000003</v>
      </c>
      <c r="R352" s="247">
        <f>Q352*H352</f>
        <v>7.0150000000000006</v>
      </c>
      <c r="S352" s="247">
        <v>0</v>
      </c>
      <c r="T352" s="24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9" t="s">
        <v>194</v>
      </c>
      <c r="AT352" s="249" t="s">
        <v>302</v>
      </c>
      <c r="AU352" s="249" t="s">
        <v>83</v>
      </c>
      <c r="AY352" s="17" t="s">
        <v>161</v>
      </c>
      <c r="BE352" s="250">
        <f>IF(N352="základní",J352,0)</f>
        <v>0</v>
      </c>
      <c r="BF352" s="250">
        <f>IF(N352="snížená",J352,0)</f>
        <v>0</v>
      </c>
      <c r="BG352" s="250">
        <f>IF(N352="zákl. přenesená",J352,0)</f>
        <v>0</v>
      </c>
      <c r="BH352" s="250">
        <f>IF(N352="sníž. přenesená",J352,0)</f>
        <v>0</v>
      </c>
      <c r="BI352" s="250">
        <f>IF(N352="nulová",J352,0)</f>
        <v>0</v>
      </c>
      <c r="BJ352" s="17" t="s">
        <v>81</v>
      </c>
      <c r="BK352" s="250">
        <f>ROUND(I352*H352,2)</f>
        <v>0</v>
      </c>
      <c r="BL352" s="17" t="s">
        <v>167</v>
      </c>
      <c r="BM352" s="249" t="s">
        <v>742</v>
      </c>
    </row>
    <row r="353" s="2" customFormat="1" ht="16.5" customHeight="1">
      <c r="A353" s="38"/>
      <c r="B353" s="39"/>
      <c r="C353" s="263" t="s">
        <v>743</v>
      </c>
      <c r="D353" s="263" t="s">
        <v>302</v>
      </c>
      <c r="E353" s="264" t="s">
        <v>744</v>
      </c>
      <c r="F353" s="265" t="s">
        <v>745</v>
      </c>
      <c r="G353" s="266" t="s">
        <v>220</v>
      </c>
      <c r="H353" s="267">
        <v>142</v>
      </c>
      <c r="I353" s="268"/>
      <c r="J353" s="269">
        <f>ROUND(I353*H353,2)</f>
        <v>0</v>
      </c>
      <c r="K353" s="270"/>
      <c r="L353" s="271"/>
      <c r="M353" s="272" t="s">
        <v>1</v>
      </c>
      <c r="N353" s="273" t="s">
        <v>38</v>
      </c>
      <c r="O353" s="91"/>
      <c r="P353" s="247">
        <f>O353*H353</f>
        <v>0</v>
      </c>
      <c r="Q353" s="247">
        <v>0.085000000000000006</v>
      </c>
      <c r="R353" s="247">
        <f>Q353*H353</f>
        <v>12.07</v>
      </c>
      <c r="S353" s="247">
        <v>0</v>
      </c>
      <c r="T353" s="24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9" t="s">
        <v>194</v>
      </c>
      <c r="AT353" s="249" t="s">
        <v>302</v>
      </c>
      <c r="AU353" s="249" t="s">
        <v>83</v>
      </c>
      <c r="AY353" s="17" t="s">
        <v>161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7" t="s">
        <v>81</v>
      </c>
      <c r="BK353" s="250">
        <f>ROUND(I353*H353,2)</f>
        <v>0</v>
      </c>
      <c r="BL353" s="17" t="s">
        <v>167</v>
      </c>
      <c r="BM353" s="249" t="s">
        <v>746</v>
      </c>
    </row>
    <row r="354" s="2" customFormat="1" ht="21.75" customHeight="1">
      <c r="A354" s="38"/>
      <c r="B354" s="39"/>
      <c r="C354" s="263" t="s">
        <v>747</v>
      </c>
      <c r="D354" s="263" t="s">
        <v>302</v>
      </c>
      <c r="E354" s="264" t="s">
        <v>748</v>
      </c>
      <c r="F354" s="265" t="s">
        <v>749</v>
      </c>
      <c r="G354" s="266" t="s">
        <v>220</v>
      </c>
      <c r="H354" s="267">
        <v>47</v>
      </c>
      <c r="I354" s="268"/>
      <c r="J354" s="269">
        <f>ROUND(I354*H354,2)</f>
        <v>0</v>
      </c>
      <c r="K354" s="270"/>
      <c r="L354" s="271"/>
      <c r="M354" s="272" t="s">
        <v>1</v>
      </c>
      <c r="N354" s="273" t="s">
        <v>38</v>
      </c>
      <c r="O354" s="91"/>
      <c r="P354" s="247">
        <f>O354*H354</f>
        <v>0</v>
      </c>
      <c r="Q354" s="247">
        <v>0.048300000000000003</v>
      </c>
      <c r="R354" s="247">
        <f>Q354*H354</f>
        <v>2.2701000000000002</v>
      </c>
      <c r="S354" s="247">
        <v>0</v>
      </c>
      <c r="T354" s="24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9" t="s">
        <v>194</v>
      </c>
      <c r="AT354" s="249" t="s">
        <v>302</v>
      </c>
      <c r="AU354" s="249" t="s">
        <v>83</v>
      </c>
      <c r="AY354" s="17" t="s">
        <v>161</v>
      </c>
      <c r="BE354" s="250">
        <f>IF(N354="základní",J354,0)</f>
        <v>0</v>
      </c>
      <c r="BF354" s="250">
        <f>IF(N354="snížená",J354,0)</f>
        <v>0</v>
      </c>
      <c r="BG354" s="250">
        <f>IF(N354="zákl. přenesená",J354,0)</f>
        <v>0</v>
      </c>
      <c r="BH354" s="250">
        <f>IF(N354="sníž. přenesená",J354,0)</f>
        <v>0</v>
      </c>
      <c r="BI354" s="250">
        <f>IF(N354="nulová",J354,0)</f>
        <v>0</v>
      </c>
      <c r="BJ354" s="17" t="s">
        <v>81</v>
      </c>
      <c r="BK354" s="250">
        <f>ROUND(I354*H354,2)</f>
        <v>0</v>
      </c>
      <c r="BL354" s="17" t="s">
        <v>167</v>
      </c>
      <c r="BM354" s="249" t="s">
        <v>750</v>
      </c>
    </row>
    <row r="355" s="2" customFormat="1" ht="21.75" customHeight="1">
      <c r="A355" s="38"/>
      <c r="B355" s="39"/>
      <c r="C355" s="263" t="s">
        <v>751</v>
      </c>
      <c r="D355" s="263" t="s">
        <v>302</v>
      </c>
      <c r="E355" s="264" t="s">
        <v>752</v>
      </c>
      <c r="F355" s="265" t="s">
        <v>753</v>
      </c>
      <c r="G355" s="266" t="s">
        <v>220</v>
      </c>
      <c r="H355" s="267">
        <v>10</v>
      </c>
      <c r="I355" s="268"/>
      <c r="J355" s="269">
        <f>ROUND(I355*H355,2)</f>
        <v>0</v>
      </c>
      <c r="K355" s="270"/>
      <c r="L355" s="271"/>
      <c r="M355" s="272" t="s">
        <v>1</v>
      </c>
      <c r="N355" s="273" t="s">
        <v>38</v>
      </c>
      <c r="O355" s="91"/>
      <c r="P355" s="247">
        <f>O355*H355</f>
        <v>0</v>
      </c>
      <c r="Q355" s="247">
        <v>0.065670000000000006</v>
      </c>
      <c r="R355" s="247">
        <f>Q355*H355</f>
        <v>0.65670000000000006</v>
      </c>
      <c r="S355" s="247">
        <v>0</v>
      </c>
      <c r="T355" s="24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9" t="s">
        <v>194</v>
      </c>
      <c r="AT355" s="249" t="s">
        <v>302</v>
      </c>
      <c r="AU355" s="249" t="s">
        <v>83</v>
      </c>
      <c r="AY355" s="17" t="s">
        <v>161</v>
      </c>
      <c r="BE355" s="250">
        <f>IF(N355="základní",J355,0)</f>
        <v>0</v>
      </c>
      <c r="BF355" s="250">
        <f>IF(N355="snížená",J355,0)</f>
        <v>0</v>
      </c>
      <c r="BG355" s="250">
        <f>IF(N355="zákl. přenesená",J355,0)</f>
        <v>0</v>
      </c>
      <c r="BH355" s="250">
        <f>IF(N355="sníž. přenesená",J355,0)</f>
        <v>0</v>
      </c>
      <c r="BI355" s="250">
        <f>IF(N355="nulová",J355,0)</f>
        <v>0</v>
      </c>
      <c r="BJ355" s="17" t="s">
        <v>81</v>
      </c>
      <c r="BK355" s="250">
        <f>ROUND(I355*H355,2)</f>
        <v>0</v>
      </c>
      <c r="BL355" s="17" t="s">
        <v>167</v>
      </c>
      <c r="BM355" s="249" t="s">
        <v>754</v>
      </c>
    </row>
    <row r="356" s="2" customFormat="1" ht="21.75" customHeight="1">
      <c r="A356" s="38"/>
      <c r="B356" s="39"/>
      <c r="C356" s="263" t="s">
        <v>755</v>
      </c>
      <c r="D356" s="263" t="s">
        <v>302</v>
      </c>
      <c r="E356" s="264" t="s">
        <v>756</v>
      </c>
      <c r="F356" s="265" t="s">
        <v>757</v>
      </c>
      <c r="G356" s="266" t="s">
        <v>173</v>
      </c>
      <c r="H356" s="267">
        <v>4</v>
      </c>
      <c r="I356" s="268"/>
      <c r="J356" s="269">
        <f>ROUND(I356*H356,2)</f>
        <v>0</v>
      </c>
      <c r="K356" s="270"/>
      <c r="L356" s="271"/>
      <c r="M356" s="272" t="s">
        <v>1</v>
      </c>
      <c r="N356" s="273" t="s">
        <v>38</v>
      </c>
      <c r="O356" s="91"/>
      <c r="P356" s="247">
        <f>O356*H356</f>
        <v>0</v>
      </c>
      <c r="Q356" s="247">
        <v>0.060999999999999999</v>
      </c>
      <c r="R356" s="247">
        <f>Q356*H356</f>
        <v>0.244</v>
      </c>
      <c r="S356" s="247">
        <v>0</v>
      </c>
      <c r="T356" s="24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9" t="s">
        <v>194</v>
      </c>
      <c r="AT356" s="249" t="s">
        <v>302</v>
      </c>
      <c r="AU356" s="249" t="s">
        <v>83</v>
      </c>
      <c r="AY356" s="17" t="s">
        <v>161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7" t="s">
        <v>81</v>
      </c>
      <c r="BK356" s="250">
        <f>ROUND(I356*H356,2)</f>
        <v>0</v>
      </c>
      <c r="BL356" s="17" t="s">
        <v>167</v>
      </c>
      <c r="BM356" s="249" t="s">
        <v>758</v>
      </c>
    </row>
    <row r="357" s="2" customFormat="1" ht="21.75" customHeight="1">
      <c r="A357" s="38"/>
      <c r="B357" s="39"/>
      <c r="C357" s="237" t="s">
        <v>759</v>
      </c>
      <c r="D357" s="237" t="s">
        <v>163</v>
      </c>
      <c r="E357" s="238" t="s">
        <v>760</v>
      </c>
      <c r="F357" s="239" t="s">
        <v>761</v>
      </c>
      <c r="G357" s="240" t="s">
        <v>220</v>
      </c>
      <c r="H357" s="241">
        <v>355</v>
      </c>
      <c r="I357" s="242"/>
      <c r="J357" s="243">
        <f>ROUND(I357*H357,2)</f>
        <v>0</v>
      </c>
      <c r="K357" s="244"/>
      <c r="L357" s="44"/>
      <c r="M357" s="245" t="s">
        <v>1</v>
      </c>
      <c r="N357" s="246" t="s">
        <v>38</v>
      </c>
      <c r="O357" s="91"/>
      <c r="P357" s="247">
        <f>O357*H357</f>
        <v>0</v>
      </c>
      <c r="Q357" s="247">
        <v>0.1295</v>
      </c>
      <c r="R357" s="247">
        <f>Q357*H357</f>
        <v>45.972500000000004</v>
      </c>
      <c r="S357" s="247">
        <v>0</v>
      </c>
      <c r="T357" s="24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9" t="s">
        <v>167</v>
      </c>
      <c r="AT357" s="249" t="s">
        <v>163</v>
      </c>
      <c r="AU357" s="249" t="s">
        <v>83</v>
      </c>
      <c r="AY357" s="17" t="s">
        <v>161</v>
      </c>
      <c r="BE357" s="250">
        <f>IF(N357="základní",J357,0)</f>
        <v>0</v>
      </c>
      <c r="BF357" s="250">
        <f>IF(N357="snížená",J357,0)</f>
        <v>0</v>
      </c>
      <c r="BG357" s="250">
        <f>IF(N357="zákl. přenesená",J357,0)</f>
        <v>0</v>
      </c>
      <c r="BH357" s="250">
        <f>IF(N357="sníž. přenesená",J357,0)</f>
        <v>0</v>
      </c>
      <c r="BI357" s="250">
        <f>IF(N357="nulová",J357,0)</f>
        <v>0</v>
      </c>
      <c r="BJ357" s="17" t="s">
        <v>81</v>
      </c>
      <c r="BK357" s="250">
        <f>ROUND(I357*H357,2)</f>
        <v>0</v>
      </c>
      <c r="BL357" s="17" t="s">
        <v>167</v>
      </c>
      <c r="BM357" s="249" t="s">
        <v>762</v>
      </c>
    </row>
    <row r="358" s="13" customFormat="1">
      <c r="A358" s="13"/>
      <c r="B358" s="251"/>
      <c r="C358" s="252"/>
      <c r="D358" s="253" t="s">
        <v>169</v>
      </c>
      <c r="E358" s="254" t="s">
        <v>1</v>
      </c>
      <c r="F358" s="255" t="s">
        <v>763</v>
      </c>
      <c r="G358" s="252"/>
      <c r="H358" s="256">
        <v>355</v>
      </c>
      <c r="I358" s="257"/>
      <c r="J358" s="252"/>
      <c r="K358" s="252"/>
      <c r="L358" s="258"/>
      <c r="M358" s="259"/>
      <c r="N358" s="260"/>
      <c r="O358" s="260"/>
      <c r="P358" s="260"/>
      <c r="Q358" s="260"/>
      <c r="R358" s="260"/>
      <c r="S358" s="260"/>
      <c r="T358" s="26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2" t="s">
        <v>169</v>
      </c>
      <c r="AU358" s="262" t="s">
        <v>83</v>
      </c>
      <c r="AV358" s="13" t="s">
        <v>83</v>
      </c>
      <c r="AW358" s="13" t="s">
        <v>30</v>
      </c>
      <c r="AX358" s="13" t="s">
        <v>81</v>
      </c>
      <c r="AY358" s="262" t="s">
        <v>161</v>
      </c>
    </row>
    <row r="359" s="2" customFormat="1" ht="16.5" customHeight="1">
      <c r="A359" s="38"/>
      <c r="B359" s="39"/>
      <c r="C359" s="263" t="s">
        <v>764</v>
      </c>
      <c r="D359" s="263" t="s">
        <v>302</v>
      </c>
      <c r="E359" s="264" t="s">
        <v>765</v>
      </c>
      <c r="F359" s="265" t="s">
        <v>766</v>
      </c>
      <c r="G359" s="266" t="s">
        <v>220</v>
      </c>
      <c r="H359" s="267">
        <v>355</v>
      </c>
      <c r="I359" s="268"/>
      <c r="J359" s="269">
        <f>ROUND(I359*H359,2)</f>
        <v>0</v>
      </c>
      <c r="K359" s="270"/>
      <c r="L359" s="271"/>
      <c r="M359" s="272" t="s">
        <v>1</v>
      </c>
      <c r="N359" s="273" t="s">
        <v>38</v>
      </c>
      <c r="O359" s="91"/>
      <c r="P359" s="247">
        <f>O359*H359</f>
        <v>0</v>
      </c>
      <c r="Q359" s="247">
        <v>0.033500000000000002</v>
      </c>
      <c r="R359" s="247">
        <f>Q359*H359</f>
        <v>11.8925</v>
      </c>
      <c r="S359" s="247">
        <v>0</v>
      </c>
      <c r="T359" s="24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9" t="s">
        <v>194</v>
      </c>
      <c r="AT359" s="249" t="s">
        <v>302</v>
      </c>
      <c r="AU359" s="249" t="s">
        <v>83</v>
      </c>
      <c r="AY359" s="17" t="s">
        <v>161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7" t="s">
        <v>81</v>
      </c>
      <c r="BK359" s="250">
        <f>ROUND(I359*H359,2)</f>
        <v>0</v>
      </c>
      <c r="BL359" s="17" t="s">
        <v>167</v>
      </c>
      <c r="BM359" s="249" t="s">
        <v>767</v>
      </c>
    </row>
    <row r="360" s="2" customFormat="1" ht="21.75" customHeight="1">
      <c r="A360" s="38"/>
      <c r="B360" s="39"/>
      <c r="C360" s="237" t="s">
        <v>768</v>
      </c>
      <c r="D360" s="237" t="s">
        <v>163</v>
      </c>
      <c r="E360" s="238" t="s">
        <v>769</v>
      </c>
      <c r="F360" s="239" t="s">
        <v>770</v>
      </c>
      <c r="G360" s="240" t="s">
        <v>220</v>
      </c>
      <c r="H360" s="241">
        <v>36</v>
      </c>
      <c r="I360" s="242"/>
      <c r="J360" s="243">
        <f>ROUND(I360*H360,2)</f>
        <v>0</v>
      </c>
      <c r="K360" s="244"/>
      <c r="L360" s="44"/>
      <c r="M360" s="245" t="s">
        <v>1</v>
      </c>
      <c r="N360" s="246" t="s">
        <v>38</v>
      </c>
      <c r="O360" s="91"/>
      <c r="P360" s="247">
        <f>O360*H360</f>
        <v>0</v>
      </c>
      <c r="Q360" s="247">
        <v>0.16849</v>
      </c>
      <c r="R360" s="247">
        <f>Q360*H360</f>
        <v>6.0656400000000001</v>
      </c>
      <c r="S360" s="247">
        <v>0</v>
      </c>
      <c r="T360" s="24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9" t="s">
        <v>167</v>
      </c>
      <c r="AT360" s="249" t="s">
        <v>163</v>
      </c>
      <c r="AU360" s="249" t="s">
        <v>83</v>
      </c>
      <c r="AY360" s="17" t="s">
        <v>161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7" t="s">
        <v>81</v>
      </c>
      <c r="BK360" s="250">
        <f>ROUND(I360*H360,2)</f>
        <v>0</v>
      </c>
      <c r="BL360" s="17" t="s">
        <v>167</v>
      </c>
      <c r="BM360" s="249" t="s">
        <v>771</v>
      </c>
    </row>
    <row r="361" s="13" customFormat="1">
      <c r="A361" s="13"/>
      <c r="B361" s="251"/>
      <c r="C361" s="252"/>
      <c r="D361" s="253" t="s">
        <v>169</v>
      </c>
      <c r="E361" s="254" t="s">
        <v>1</v>
      </c>
      <c r="F361" s="255" t="s">
        <v>772</v>
      </c>
      <c r="G361" s="252"/>
      <c r="H361" s="256">
        <v>36</v>
      </c>
      <c r="I361" s="257"/>
      <c r="J361" s="252"/>
      <c r="K361" s="252"/>
      <c r="L361" s="258"/>
      <c r="M361" s="259"/>
      <c r="N361" s="260"/>
      <c r="O361" s="260"/>
      <c r="P361" s="260"/>
      <c r="Q361" s="260"/>
      <c r="R361" s="260"/>
      <c r="S361" s="260"/>
      <c r="T361" s="26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2" t="s">
        <v>169</v>
      </c>
      <c r="AU361" s="262" t="s">
        <v>83</v>
      </c>
      <c r="AV361" s="13" t="s">
        <v>83</v>
      </c>
      <c r="AW361" s="13" t="s">
        <v>30</v>
      </c>
      <c r="AX361" s="13" t="s">
        <v>81</v>
      </c>
      <c r="AY361" s="262" t="s">
        <v>161</v>
      </c>
    </row>
    <row r="362" s="2" customFormat="1" ht="16.5" customHeight="1">
      <c r="A362" s="38"/>
      <c r="B362" s="39"/>
      <c r="C362" s="263" t="s">
        <v>773</v>
      </c>
      <c r="D362" s="263" t="s">
        <v>302</v>
      </c>
      <c r="E362" s="264" t="s">
        <v>774</v>
      </c>
      <c r="F362" s="265" t="s">
        <v>775</v>
      </c>
      <c r="G362" s="266" t="s">
        <v>220</v>
      </c>
      <c r="H362" s="267">
        <v>22</v>
      </c>
      <c r="I362" s="268"/>
      <c r="J362" s="269">
        <f>ROUND(I362*H362,2)</f>
        <v>0</v>
      </c>
      <c r="K362" s="270"/>
      <c r="L362" s="271"/>
      <c r="M362" s="272" t="s">
        <v>1</v>
      </c>
      <c r="N362" s="273" t="s">
        <v>38</v>
      </c>
      <c r="O362" s="91"/>
      <c r="P362" s="247">
        <f>O362*H362</f>
        <v>0</v>
      </c>
      <c r="Q362" s="247">
        <v>0.125</v>
      </c>
      <c r="R362" s="247">
        <f>Q362*H362</f>
        <v>2.75</v>
      </c>
      <c r="S362" s="247">
        <v>0</v>
      </c>
      <c r="T362" s="24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9" t="s">
        <v>194</v>
      </c>
      <c r="AT362" s="249" t="s">
        <v>302</v>
      </c>
      <c r="AU362" s="249" t="s">
        <v>83</v>
      </c>
      <c r="AY362" s="17" t="s">
        <v>161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7" t="s">
        <v>81</v>
      </c>
      <c r="BK362" s="250">
        <f>ROUND(I362*H362,2)</f>
        <v>0</v>
      </c>
      <c r="BL362" s="17" t="s">
        <v>167</v>
      </c>
      <c r="BM362" s="249" t="s">
        <v>776</v>
      </c>
    </row>
    <row r="363" s="2" customFormat="1" ht="21.75" customHeight="1">
      <c r="A363" s="38"/>
      <c r="B363" s="39"/>
      <c r="C363" s="263" t="s">
        <v>777</v>
      </c>
      <c r="D363" s="263" t="s">
        <v>302</v>
      </c>
      <c r="E363" s="264" t="s">
        <v>778</v>
      </c>
      <c r="F363" s="265" t="s">
        <v>779</v>
      </c>
      <c r="G363" s="266" t="s">
        <v>220</v>
      </c>
      <c r="H363" s="267">
        <v>14</v>
      </c>
      <c r="I363" s="268"/>
      <c r="J363" s="269">
        <f>ROUND(I363*H363,2)</f>
        <v>0</v>
      </c>
      <c r="K363" s="270"/>
      <c r="L363" s="271"/>
      <c r="M363" s="272" t="s">
        <v>1</v>
      </c>
      <c r="N363" s="273" t="s">
        <v>38</v>
      </c>
      <c r="O363" s="91"/>
      <c r="P363" s="247">
        <f>O363*H363</f>
        <v>0</v>
      </c>
      <c r="Q363" s="247">
        <v>0.125</v>
      </c>
      <c r="R363" s="247">
        <f>Q363*H363</f>
        <v>1.75</v>
      </c>
      <c r="S363" s="247">
        <v>0</v>
      </c>
      <c r="T363" s="24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9" t="s">
        <v>194</v>
      </c>
      <c r="AT363" s="249" t="s">
        <v>302</v>
      </c>
      <c r="AU363" s="249" t="s">
        <v>83</v>
      </c>
      <c r="AY363" s="17" t="s">
        <v>161</v>
      </c>
      <c r="BE363" s="250">
        <f>IF(N363="základní",J363,0)</f>
        <v>0</v>
      </c>
      <c r="BF363" s="250">
        <f>IF(N363="snížená",J363,0)</f>
        <v>0</v>
      </c>
      <c r="BG363" s="250">
        <f>IF(N363="zákl. přenesená",J363,0)</f>
        <v>0</v>
      </c>
      <c r="BH363" s="250">
        <f>IF(N363="sníž. přenesená",J363,0)</f>
        <v>0</v>
      </c>
      <c r="BI363" s="250">
        <f>IF(N363="nulová",J363,0)</f>
        <v>0</v>
      </c>
      <c r="BJ363" s="17" t="s">
        <v>81</v>
      </c>
      <c r="BK363" s="250">
        <f>ROUND(I363*H363,2)</f>
        <v>0</v>
      </c>
      <c r="BL363" s="17" t="s">
        <v>167</v>
      </c>
      <c r="BM363" s="249" t="s">
        <v>780</v>
      </c>
    </row>
    <row r="364" s="13" customFormat="1">
      <c r="A364" s="13"/>
      <c r="B364" s="251"/>
      <c r="C364" s="252"/>
      <c r="D364" s="253" t="s">
        <v>169</v>
      </c>
      <c r="E364" s="254" t="s">
        <v>1</v>
      </c>
      <c r="F364" s="255" t="s">
        <v>781</v>
      </c>
      <c r="G364" s="252"/>
      <c r="H364" s="256">
        <v>14</v>
      </c>
      <c r="I364" s="257"/>
      <c r="J364" s="252"/>
      <c r="K364" s="252"/>
      <c r="L364" s="258"/>
      <c r="M364" s="259"/>
      <c r="N364" s="260"/>
      <c r="O364" s="260"/>
      <c r="P364" s="260"/>
      <c r="Q364" s="260"/>
      <c r="R364" s="260"/>
      <c r="S364" s="260"/>
      <c r="T364" s="26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2" t="s">
        <v>169</v>
      </c>
      <c r="AU364" s="262" t="s">
        <v>83</v>
      </c>
      <c r="AV364" s="13" t="s">
        <v>83</v>
      </c>
      <c r="AW364" s="13" t="s">
        <v>30</v>
      </c>
      <c r="AX364" s="13" t="s">
        <v>81</v>
      </c>
      <c r="AY364" s="262" t="s">
        <v>161</v>
      </c>
    </row>
    <row r="365" s="2" customFormat="1" ht="21.75" customHeight="1">
      <c r="A365" s="38"/>
      <c r="B365" s="39"/>
      <c r="C365" s="237" t="s">
        <v>782</v>
      </c>
      <c r="D365" s="237" t="s">
        <v>163</v>
      </c>
      <c r="E365" s="238" t="s">
        <v>783</v>
      </c>
      <c r="F365" s="239" t="s">
        <v>784</v>
      </c>
      <c r="G365" s="240" t="s">
        <v>166</v>
      </c>
      <c r="H365" s="241">
        <v>30</v>
      </c>
      <c r="I365" s="242"/>
      <c r="J365" s="243">
        <f>ROUND(I365*H365,2)</f>
        <v>0</v>
      </c>
      <c r="K365" s="244"/>
      <c r="L365" s="44"/>
      <c r="M365" s="245" t="s">
        <v>1</v>
      </c>
      <c r="N365" s="246" t="s">
        <v>38</v>
      </c>
      <c r="O365" s="91"/>
      <c r="P365" s="247">
        <f>O365*H365</f>
        <v>0</v>
      </c>
      <c r="Q365" s="247">
        <v>0.00036000000000000002</v>
      </c>
      <c r="R365" s="247">
        <f>Q365*H365</f>
        <v>0.010800000000000001</v>
      </c>
      <c r="S365" s="247">
        <v>0</v>
      </c>
      <c r="T365" s="24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9" t="s">
        <v>167</v>
      </c>
      <c r="AT365" s="249" t="s">
        <v>163</v>
      </c>
      <c r="AU365" s="249" t="s">
        <v>83</v>
      </c>
      <c r="AY365" s="17" t="s">
        <v>161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7" t="s">
        <v>81</v>
      </c>
      <c r="BK365" s="250">
        <f>ROUND(I365*H365,2)</f>
        <v>0</v>
      </c>
      <c r="BL365" s="17" t="s">
        <v>167</v>
      </c>
      <c r="BM365" s="249" t="s">
        <v>785</v>
      </c>
    </row>
    <row r="366" s="13" customFormat="1">
      <c r="A366" s="13"/>
      <c r="B366" s="251"/>
      <c r="C366" s="252"/>
      <c r="D366" s="253" t="s">
        <v>169</v>
      </c>
      <c r="E366" s="254" t="s">
        <v>1</v>
      </c>
      <c r="F366" s="255" t="s">
        <v>786</v>
      </c>
      <c r="G366" s="252"/>
      <c r="H366" s="256">
        <v>30</v>
      </c>
      <c r="I366" s="257"/>
      <c r="J366" s="252"/>
      <c r="K366" s="252"/>
      <c r="L366" s="258"/>
      <c r="M366" s="259"/>
      <c r="N366" s="260"/>
      <c r="O366" s="260"/>
      <c r="P366" s="260"/>
      <c r="Q366" s="260"/>
      <c r="R366" s="260"/>
      <c r="S366" s="260"/>
      <c r="T366" s="26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2" t="s">
        <v>169</v>
      </c>
      <c r="AU366" s="262" t="s">
        <v>83</v>
      </c>
      <c r="AV366" s="13" t="s">
        <v>83</v>
      </c>
      <c r="AW366" s="13" t="s">
        <v>30</v>
      </c>
      <c r="AX366" s="13" t="s">
        <v>81</v>
      </c>
      <c r="AY366" s="262" t="s">
        <v>161</v>
      </c>
    </row>
    <row r="367" s="2" customFormat="1" ht="21.75" customHeight="1">
      <c r="A367" s="38"/>
      <c r="B367" s="39"/>
      <c r="C367" s="237" t="s">
        <v>787</v>
      </c>
      <c r="D367" s="237" t="s">
        <v>163</v>
      </c>
      <c r="E367" s="238" t="s">
        <v>788</v>
      </c>
      <c r="F367" s="239" t="s">
        <v>789</v>
      </c>
      <c r="G367" s="240" t="s">
        <v>166</v>
      </c>
      <c r="H367" s="241">
        <v>445.19999999999999</v>
      </c>
      <c r="I367" s="242"/>
      <c r="J367" s="243">
        <f>ROUND(I367*H367,2)</f>
        <v>0</v>
      </c>
      <c r="K367" s="244"/>
      <c r="L367" s="44"/>
      <c r="M367" s="245" t="s">
        <v>1</v>
      </c>
      <c r="N367" s="246" t="s">
        <v>38</v>
      </c>
      <c r="O367" s="91"/>
      <c r="P367" s="247">
        <f>O367*H367</f>
        <v>0</v>
      </c>
      <c r="Q367" s="247">
        <v>0.00046999999999999999</v>
      </c>
      <c r="R367" s="247">
        <f>Q367*H367</f>
        <v>0.20924399999999999</v>
      </c>
      <c r="S367" s="247">
        <v>0</v>
      </c>
      <c r="T367" s="24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9" t="s">
        <v>167</v>
      </c>
      <c r="AT367" s="249" t="s">
        <v>163</v>
      </c>
      <c r="AU367" s="249" t="s">
        <v>83</v>
      </c>
      <c r="AY367" s="17" t="s">
        <v>161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7" t="s">
        <v>81</v>
      </c>
      <c r="BK367" s="250">
        <f>ROUND(I367*H367,2)</f>
        <v>0</v>
      </c>
      <c r="BL367" s="17" t="s">
        <v>167</v>
      </c>
      <c r="BM367" s="249" t="s">
        <v>790</v>
      </c>
    </row>
    <row r="368" s="13" customFormat="1">
      <c r="A368" s="13"/>
      <c r="B368" s="251"/>
      <c r="C368" s="252"/>
      <c r="D368" s="253" t="s">
        <v>169</v>
      </c>
      <c r="E368" s="254" t="s">
        <v>1</v>
      </c>
      <c r="F368" s="255" t="s">
        <v>791</v>
      </c>
      <c r="G368" s="252"/>
      <c r="H368" s="256">
        <v>445.19999999999999</v>
      </c>
      <c r="I368" s="257"/>
      <c r="J368" s="252"/>
      <c r="K368" s="252"/>
      <c r="L368" s="258"/>
      <c r="M368" s="259"/>
      <c r="N368" s="260"/>
      <c r="O368" s="260"/>
      <c r="P368" s="260"/>
      <c r="Q368" s="260"/>
      <c r="R368" s="260"/>
      <c r="S368" s="260"/>
      <c r="T368" s="26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2" t="s">
        <v>169</v>
      </c>
      <c r="AU368" s="262" t="s">
        <v>83</v>
      </c>
      <c r="AV368" s="13" t="s">
        <v>83</v>
      </c>
      <c r="AW368" s="13" t="s">
        <v>30</v>
      </c>
      <c r="AX368" s="13" t="s">
        <v>81</v>
      </c>
      <c r="AY368" s="262" t="s">
        <v>161</v>
      </c>
    </row>
    <row r="369" s="2" customFormat="1" ht="16.5" customHeight="1">
      <c r="A369" s="38"/>
      <c r="B369" s="39"/>
      <c r="C369" s="237" t="s">
        <v>792</v>
      </c>
      <c r="D369" s="237" t="s">
        <v>163</v>
      </c>
      <c r="E369" s="238" t="s">
        <v>793</v>
      </c>
      <c r="F369" s="239" t="s">
        <v>794</v>
      </c>
      <c r="G369" s="240" t="s">
        <v>220</v>
      </c>
      <c r="H369" s="241">
        <v>33</v>
      </c>
      <c r="I369" s="242"/>
      <c r="J369" s="243">
        <f>ROUND(I369*H369,2)</f>
        <v>0</v>
      </c>
      <c r="K369" s="244"/>
      <c r="L369" s="44"/>
      <c r="M369" s="245" t="s">
        <v>1</v>
      </c>
      <c r="N369" s="246" t="s">
        <v>38</v>
      </c>
      <c r="O369" s="91"/>
      <c r="P369" s="247">
        <f>O369*H369</f>
        <v>0</v>
      </c>
      <c r="Q369" s="247">
        <v>0</v>
      </c>
      <c r="R369" s="247">
        <f>Q369*H369</f>
        <v>0</v>
      </c>
      <c r="S369" s="247">
        <v>0</v>
      </c>
      <c r="T369" s="24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9" t="s">
        <v>167</v>
      </c>
      <c r="AT369" s="249" t="s">
        <v>163</v>
      </c>
      <c r="AU369" s="249" t="s">
        <v>83</v>
      </c>
      <c r="AY369" s="17" t="s">
        <v>161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7" t="s">
        <v>81</v>
      </c>
      <c r="BK369" s="250">
        <f>ROUND(I369*H369,2)</f>
        <v>0</v>
      </c>
      <c r="BL369" s="17" t="s">
        <v>167</v>
      </c>
      <c r="BM369" s="249" t="s">
        <v>795</v>
      </c>
    </row>
    <row r="370" s="13" customFormat="1">
      <c r="A370" s="13"/>
      <c r="B370" s="251"/>
      <c r="C370" s="252"/>
      <c r="D370" s="253" t="s">
        <v>169</v>
      </c>
      <c r="E370" s="254" t="s">
        <v>1</v>
      </c>
      <c r="F370" s="255" t="s">
        <v>796</v>
      </c>
      <c r="G370" s="252"/>
      <c r="H370" s="256">
        <v>33</v>
      </c>
      <c r="I370" s="257"/>
      <c r="J370" s="252"/>
      <c r="K370" s="252"/>
      <c r="L370" s="258"/>
      <c r="M370" s="259"/>
      <c r="N370" s="260"/>
      <c r="O370" s="260"/>
      <c r="P370" s="260"/>
      <c r="Q370" s="260"/>
      <c r="R370" s="260"/>
      <c r="S370" s="260"/>
      <c r="T370" s="26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2" t="s">
        <v>169</v>
      </c>
      <c r="AU370" s="262" t="s">
        <v>83</v>
      </c>
      <c r="AV370" s="13" t="s">
        <v>83</v>
      </c>
      <c r="AW370" s="13" t="s">
        <v>30</v>
      </c>
      <c r="AX370" s="13" t="s">
        <v>81</v>
      </c>
      <c r="AY370" s="262" t="s">
        <v>161</v>
      </c>
    </row>
    <row r="371" s="2" customFormat="1" ht="16.5" customHeight="1">
      <c r="A371" s="38"/>
      <c r="B371" s="39"/>
      <c r="C371" s="237" t="s">
        <v>797</v>
      </c>
      <c r="D371" s="237" t="s">
        <v>163</v>
      </c>
      <c r="E371" s="238" t="s">
        <v>798</v>
      </c>
      <c r="F371" s="239" t="s">
        <v>799</v>
      </c>
      <c r="G371" s="240" t="s">
        <v>173</v>
      </c>
      <c r="H371" s="241">
        <v>7</v>
      </c>
      <c r="I371" s="242"/>
      <c r="J371" s="243">
        <f>ROUND(I371*H371,2)</f>
        <v>0</v>
      </c>
      <c r="K371" s="244"/>
      <c r="L371" s="44"/>
      <c r="M371" s="245" t="s">
        <v>1</v>
      </c>
      <c r="N371" s="246" t="s">
        <v>38</v>
      </c>
      <c r="O371" s="91"/>
      <c r="P371" s="247">
        <f>O371*H371</f>
        <v>0</v>
      </c>
      <c r="Q371" s="247">
        <v>0</v>
      </c>
      <c r="R371" s="247">
        <f>Q371*H371</f>
        <v>0</v>
      </c>
      <c r="S371" s="247">
        <v>0.025000000000000001</v>
      </c>
      <c r="T371" s="248">
        <f>S371*H371</f>
        <v>0.17500000000000002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9" t="s">
        <v>167</v>
      </c>
      <c r="AT371" s="249" t="s">
        <v>163</v>
      </c>
      <c r="AU371" s="249" t="s">
        <v>83</v>
      </c>
      <c r="AY371" s="17" t="s">
        <v>161</v>
      </c>
      <c r="BE371" s="250">
        <f>IF(N371="základní",J371,0)</f>
        <v>0</v>
      </c>
      <c r="BF371" s="250">
        <f>IF(N371="snížená",J371,0)</f>
        <v>0</v>
      </c>
      <c r="BG371" s="250">
        <f>IF(N371="zákl. přenesená",J371,0)</f>
        <v>0</v>
      </c>
      <c r="BH371" s="250">
        <f>IF(N371="sníž. přenesená",J371,0)</f>
        <v>0</v>
      </c>
      <c r="BI371" s="250">
        <f>IF(N371="nulová",J371,0)</f>
        <v>0</v>
      </c>
      <c r="BJ371" s="17" t="s">
        <v>81</v>
      </c>
      <c r="BK371" s="250">
        <f>ROUND(I371*H371,2)</f>
        <v>0</v>
      </c>
      <c r="BL371" s="17" t="s">
        <v>167</v>
      </c>
      <c r="BM371" s="249" t="s">
        <v>800</v>
      </c>
    </row>
    <row r="372" s="2" customFormat="1" ht="16.5" customHeight="1">
      <c r="A372" s="38"/>
      <c r="B372" s="39"/>
      <c r="C372" s="237" t="s">
        <v>801</v>
      </c>
      <c r="D372" s="237" t="s">
        <v>163</v>
      </c>
      <c r="E372" s="238" t="s">
        <v>802</v>
      </c>
      <c r="F372" s="239" t="s">
        <v>803</v>
      </c>
      <c r="G372" s="240" t="s">
        <v>173</v>
      </c>
      <c r="H372" s="241">
        <v>4</v>
      </c>
      <c r="I372" s="242"/>
      <c r="J372" s="243">
        <f>ROUND(I372*H372,2)</f>
        <v>0</v>
      </c>
      <c r="K372" s="244"/>
      <c r="L372" s="44"/>
      <c r="M372" s="245" t="s">
        <v>1</v>
      </c>
      <c r="N372" s="246" t="s">
        <v>38</v>
      </c>
      <c r="O372" s="91"/>
      <c r="P372" s="247">
        <f>O372*H372</f>
        <v>0</v>
      </c>
      <c r="Q372" s="247">
        <v>0</v>
      </c>
      <c r="R372" s="247">
        <f>Q372*H372</f>
        <v>0</v>
      </c>
      <c r="S372" s="247">
        <v>0.48199999999999998</v>
      </c>
      <c r="T372" s="248">
        <f>S372*H372</f>
        <v>1.9279999999999999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9" t="s">
        <v>167</v>
      </c>
      <c r="AT372" s="249" t="s">
        <v>163</v>
      </c>
      <c r="AU372" s="249" t="s">
        <v>83</v>
      </c>
      <c r="AY372" s="17" t="s">
        <v>161</v>
      </c>
      <c r="BE372" s="250">
        <f>IF(N372="základní",J372,0)</f>
        <v>0</v>
      </c>
      <c r="BF372" s="250">
        <f>IF(N372="snížená",J372,0)</f>
        <v>0</v>
      </c>
      <c r="BG372" s="250">
        <f>IF(N372="zákl. přenesená",J372,0)</f>
        <v>0</v>
      </c>
      <c r="BH372" s="250">
        <f>IF(N372="sníž. přenesená",J372,0)</f>
        <v>0</v>
      </c>
      <c r="BI372" s="250">
        <f>IF(N372="nulová",J372,0)</f>
        <v>0</v>
      </c>
      <c r="BJ372" s="17" t="s">
        <v>81</v>
      </c>
      <c r="BK372" s="250">
        <f>ROUND(I372*H372,2)</f>
        <v>0</v>
      </c>
      <c r="BL372" s="17" t="s">
        <v>167</v>
      </c>
      <c r="BM372" s="249" t="s">
        <v>804</v>
      </c>
    </row>
    <row r="373" s="2" customFormat="1" ht="16.5" customHeight="1">
      <c r="A373" s="38"/>
      <c r="B373" s="39"/>
      <c r="C373" s="237" t="s">
        <v>805</v>
      </c>
      <c r="D373" s="237" t="s">
        <v>163</v>
      </c>
      <c r="E373" s="238" t="s">
        <v>806</v>
      </c>
      <c r="F373" s="239" t="s">
        <v>807</v>
      </c>
      <c r="G373" s="240" t="s">
        <v>173</v>
      </c>
      <c r="H373" s="241">
        <v>2</v>
      </c>
      <c r="I373" s="242"/>
      <c r="J373" s="243">
        <f>ROUND(I373*H373,2)</f>
        <v>0</v>
      </c>
      <c r="K373" s="244"/>
      <c r="L373" s="44"/>
      <c r="M373" s="245" t="s">
        <v>1</v>
      </c>
      <c r="N373" s="246" t="s">
        <v>38</v>
      </c>
      <c r="O373" s="91"/>
      <c r="P373" s="247">
        <f>O373*H373</f>
        <v>0</v>
      </c>
      <c r="Q373" s="247">
        <v>0</v>
      </c>
      <c r="R373" s="247">
        <f>Q373*H373</f>
        <v>0</v>
      </c>
      <c r="S373" s="247">
        <v>0.48199999999999998</v>
      </c>
      <c r="T373" s="248">
        <f>S373*H373</f>
        <v>0.96399999999999997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9" t="s">
        <v>167</v>
      </c>
      <c r="AT373" s="249" t="s">
        <v>163</v>
      </c>
      <c r="AU373" s="249" t="s">
        <v>83</v>
      </c>
      <c r="AY373" s="17" t="s">
        <v>161</v>
      </c>
      <c r="BE373" s="250">
        <f>IF(N373="základní",J373,0)</f>
        <v>0</v>
      </c>
      <c r="BF373" s="250">
        <f>IF(N373="snížená",J373,0)</f>
        <v>0</v>
      </c>
      <c r="BG373" s="250">
        <f>IF(N373="zákl. přenesená",J373,0)</f>
        <v>0</v>
      </c>
      <c r="BH373" s="250">
        <f>IF(N373="sníž. přenesená",J373,0)</f>
        <v>0</v>
      </c>
      <c r="BI373" s="250">
        <f>IF(N373="nulová",J373,0)</f>
        <v>0</v>
      </c>
      <c r="BJ373" s="17" t="s">
        <v>81</v>
      </c>
      <c r="BK373" s="250">
        <f>ROUND(I373*H373,2)</f>
        <v>0</v>
      </c>
      <c r="BL373" s="17" t="s">
        <v>167</v>
      </c>
      <c r="BM373" s="249" t="s">
        <v>808</v>
      </c>
    </row>
    <row r="374" s="2" customFormat="1" ht="21.75" customHeight="1">
      <c r="A374" s="38"/>
      <c r="B374" s="39"/>
      <c r="C374" s="237" t="s">
        <v>809</v>
      </c>
      <c r="D374" s="237" t="s">
        <v>163</v>
      </c>
      <c r="E374" s="238" t="s">
        <v>810</v>
      </c>
      <c r="F374" s="239" t="s">
        <v>811</v>
      </c>
      <c r="G374" s="240" t="s">
        <v>173</v>
      </c>
      <c r="H374" s="241">
        <v>14</v>
      </c>
      <c r="I374" s="242"/>
      <c r="J374" s="243">
        <f>ROUND(I374*H374,2)</f>
        <v>0</v>
      </c>
      <c r="K374" s="244"/>
      <c r="L374" s="44"/>
      <c r="M374" s="245" t="s">
        <v>1</v>
      </c>
      <c r="N374" s="246" t="s">
        <v>38</v>
      </c>
      <c r="O374" s="91"/>
      <c r="P374" s="247">
        <f>O374*H374</f>
        <v>0</v>
      </c>
      <c r="Q374" s="247">
        <v>0</v>
      </c>
      <c r="R374" s="247">
        <f>Q374*H374</f>
        <v>0</v>
      </c>
      <c r="S374" s="247">
        <v>0.074999999999999997</v>
      </c>
      <c r="T374" s="248">
        <f>S374*H374</f>
        <v>1.05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9" t="s">
        <v>167</v>
      </c>
      <c r="AT374" s="249" t="s">
        <v>163</v>
      </c>
      <c r="AU374" s="249" t="s">
        <v>83</v>
      </c>
      <c r="AY374" s="17" t="s">
        <v>161</v>
      </c>
      <c r="BE374" s="250">
        <f>IF(N374="základní",J374,0)</f>
        <v>0</v>
      </c>
      <c r="BF374" s="250">
        <f>IF(N374="snížená",J374,0)</f>
        <v>0</v>
      </c>
      <c r="BG374" s="250">
        <f>IF(N374="zákl. přenesená",J374,0)</f>
        <v>0</v>
      </c>
      <c r="BH374" s="250">
        <f>IF(N374="sníž. přenesená",J374,0)</f>
        <v>0</v>
      </c>
      <c r="BI374" s="250">
        <f>IF(N374="nulová",J374,0)</f>
        <v>0</v>
      </c>
      <c r="BJ374" s="17" t="s">
        <v>81</v>
      </c>
      <c r="BK374" s="250">
        <f>ROUND(I374*H374,2)</f>
        <v>0</v>
      </c>
      <c r="BL374" s="17" t="s">
        <v>167</v>
      </c>
      <c r="BM374" s="249" t="s">
        <v>812</v>
      </c>
    </row>
    <row r="375" s="13" customFormat="1">
      <c r="A375" s="13"/>
      <c r="B375" s="251"/>
      <c r="C375" s="252"/>
      <c r="D375" s="253" t="s">
        <v>169</v>
      </c>
      <c r="E375" s="254" t="s">
        <v>1</v>
      </c>
      <c r="F375" s="255" t="s">
        <v>813</v>
      </c>
      <c r="G375" s="252"/>
      <c r="H375" s="256">
        <v>14</v>
      </c>
      <c r="I375" s="257"/>
      <c r="J375" s="252"/>
      <c r="K375" s="252"/>
      <c r="L375" s="258"/>
      <c r="M375" s="259"/>
      <c r="N375" s="260"/>
      <c r="O375" s="260"/>
      <c r="P375" s="260"/>
      <c r="Q375" s="260"/>
      <c r="R375" s="260"/>
      <c r="S375" s="260"/>
      <c r="T375" s="26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2" t="s">
        <v>169</v>
      </c>
      <c r="AU375" s="262" t="s">
        <v>83</v>
      </c>
      <c r="AV375" s="13" t="s">
        <v>83</v>
      </c>
      <c r="AW375" s="13" t="s">
        <v>30</v>
      </c>
      <c r="AX375" s="13" t="s">
        <v>81</v>
      </c>
      <c r="AY375" s="262" t="s">
        <v>161</v>
      </c>
    </row>
    <row r="376" s="2" customFormat="1" ht="16.5" customHeight="1">
      <c r="A376" s="38"/>
      <c r="B376" s="39"/>
      <c r="C376" s="237" t="s">
        <v>814</v>
      </c>
      <c r="D376" s="237" t="s">
        <v>163</v>
      </c>
      <c r="E376" s="238" t="s">
        <v>815</v>
      </c>
      <c r="F376" s="239" t="s">
        <v>816</v>
      </c>
      <c r="G376" s="240" t="s">
        <v>173</v>
      </c>
      <c r="H376" s="241">
        <v>1</v>
      </c>
      <c r="I376" s="242"/>
      <c r="J376" s="243">
        <f>ROUND(I376*H376,2)</f>
        <v>0</v>
      </c>
      <c r="K376" s="244"/>
      <c r="L376" s="44"/>
      <c r="M376" s="245" t="s">
        <v>1</v>
      </c>
      <c r="N376" s="246" t="s">
        <v>38</v>
      </c>
      <c r="O376" s="91"/>
      <c r="P376" s="247">
        <f>O376*H376</f>
        <v>0</v>
      </c>
      <c r="Q376" s="247">
        <v>0</v>
      </c>
      <c r="R376" s="247">
        <f>Q376*H376</f>
        <v>0</v>
      </c>
      <c r="S376" s="247">
        <v>0.086999999999999994</v>
      </c>
      <c r="T376" s="248">
        <f>S376*H376</f>
        <v>0.086999999999999994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9" t="s">
        <v>167</v>
      </c>
      <c r="AT376" s="249" t="s">
        <v>163</v>
      </c>
      <c r="AU376" s="249" t="s">
        <v>83</v>
      </c>
      <c r="AY376" s="17" t="s">
        <v>161</v>
      </c>
      <c r="BE376" s="250">
        <f>IF(N376="základní",J376,0)</f>
        <v>0</v>
      </c>
      <c r="BF376" s="250">
        <f>IF(N376="snížená",J376,0)</f>
        <v>0</v>
      </c>
      <c r="BG376" s="250">
        <f>IF(N376="zákl. přenesená",J376,0)</f>
        <v>0</v>
      </c>
      <c r="BH376" s="250">
        <f>IF(N376="sníž. přenesená",J376,0)</f>
        <v>0</v>
      </c>
      <c r="BI376" s="250">
        <f>IF(N376="nulová",J376,0)</f>
        <v>0</v>
      </c>
      <c r="BJ376" s="17" t="s">
        <v>81</v>
      </c>
      <c r="BK376" s="250">
        <f>ROUND(I376*H376,2)</f>
        <v>0</v>
      </c>
      <c r="BL376" s="17" t="s">
        <v>167</v>
      </c>
      <c r="BM376" s="249" t="s">
        <v>817</v>
      </c>
    </row>
    <row r="377" s="2" customFormat="1" ht="16.5" customHeight="1">
      <c r="A377" s="38"/>
      <c r="B377" s="39"/>
      <c r="C377" s="237" t="s">
        <v>818</v>
      </c>
      <c r="D377" s="237" t="s">
        <v>163</v>
      </c>
      <c r="E377" s="238" t="s">
        <v>819</v>
      </c>
      <c r="F377" s="239" t="s">
        <v>820</v>
      </c>
      <c r="G377" s="240" t="s">
        <v>173</v>
      </c>
      <c r="H377" s="241">
        <v>2</v>
      </c>
      <c r="I377" s="242"/>
      <c r="J377" s="243">
        <f>ROUND(I377*H377,2)</f>
        <v>0</v>
      </c>
      <c r="K377" s="244"/>
      <c r="L377" s="44"/>
      <c r="M377" s="245" t="s">
        <v>1</v>
      </c>
      <c r="N377" s="246" t="s">
        <v>38</v>
      </c>
      <c r="O377" s="91"/>
      <c r="P377" s="247">
        <f>O377*H377</f>
        <v>0</v>
      </c>
      <c r="Q377" s="247">
        <v>0</v>
      </c>
      <c r="R377" s="247">
        <f>Q377*H377</f>
        <v>0</v>
      </c>
      <c r="S377" s="247">
        <v>0.025000000000000001</v>
      </c>
      <c r="T377" s="248">
        <f>S377*H377</f>
        <v>0.050000000000000003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9" t="s">
        <v>167</v>
      </c>
      <c r="AT377" s="249" t="s">
        <v>163</v>
      </c>
      <c r="AU377" s="249" t="s">
        <v>83</v>
      </c>
      <c r="AY377" s="17" t="s">
        <v>161</v>
      </c>
      <c r="BE377" s="250">
        <f>IF(N377="základní",J377,0)</f>
        <v>0</v>
      </c>
      <c r="BF377" s="250">
        <f>IF(N377="snížená",J377,0)</f>
        <v>0</v>
      </c>
      <c r="BG377" s="250">
        <f>IF(N377="zákl. přenesená",J377,0)</f>
        <v>0</v>
      </c>
      <c r="BH377" s="250">
        <f>IF(N377="sníž. přenesená",J377,0)</f>
        <v>0</v>
      </c>
      <c r="BI377" s="250">
        <f>IF(N377="nulová",J377,0)</f>
        <v>0</v>
      </c>
      <c r="BJ377" s="17" t="s">
        <v>81</v>
      </c>
      <c r="BK377" s="250">
        <f>ROUND(I377*H377,2)</f>
        <v>0</v>
      </c>
      <c r="BL377" s="17" t="s">
        <v>167</v>
      </c>
      <c r="BM377" s="249" t="s">
        <v>821</v>
      </c>
    </row>
    <row r="378" s="2" customFormat="1" ht="21.75" customHeight="1">
      <c r="A378" s="38"/>
      <c r="B378" s="39"/>
      <c r="C378" s="237" t="s">
        <v>822</v>
      </c>
      <c r="D378" s="237" t="s">
        <v>163</v>
      </c>
      <c r="E378" s="238" t="s">
        <v>823</v>
      </c>
      <c r="F378" s="239" t="s">
        <v>824</v>
      </c>
      <c r="G378" s="240" t="s">
        <v>220</v>
      </c>
      <c r="H378" s="241">
        <v>30</v>
      </c>
      <c r="I378" s="242"/>
      <c r="J378" s="243">
        <f>ROUND(I378*H378,2)</f>
        <v>0</v>
      </c>
      <c r="K378" s="244"/>
      <c r="L378" s="44"/>
      <c r="M378" s="245" t="s">
        <v>1</v>
      </c>
      <c r="N378" s="246" t="s">
        <v>38</v>
      </c>
      <c r="O378" s="91"/>
      <c r="P378" s="247">
        <f>O378*H378</f>
        <v>0</v>
      </c>
      <c r="Q378" s="247">
        <v>0</v>
      </c>
      <c r="R378" s="247">
        <f>Q378*H378</f>
        <v>0</v>
      </c>
      <c r="S378" s="247">
        <v>0.035000000000000003</v>
      </c>
      <c r="T378" s="248">
        <f>S378*H378</f>
        <v>1.05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9" t="s">
        <v>167</v>
      </c>
      <c r="AT378" s="249" t="s">
        <v>163</v>
      </c>
      <c r="AU378" s="249" t="s">
        <v>83</v>
      </c>
      <c r="AY378" s="17" t="s">
        <v>161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7" t="s">
        <v>81</v>
      </c>
      <c r="BK378" s="250">
        <f>ROUND(I378*H378,2)</f>
        <v>0</v>
      </c>
      <c r="BL378" s="17" t="s">
        <v>167</v>
      </c>
      <c r="BM378" s="249" t="s">
        <v>825</v>
      </c>
    </row>
    <row r="379" s="13" customFormat="1">
      <c r="A379" s="13"/>
      <c r="B379" s="251"/>
      <c r="C379" s="252"/>
      <c r="D379" s="253" t="s">
        <v>169</v>
      </c>
      <c r="E379" s="254" t="s">
        <v>1</v>
      </c>
      <c r="F379" s="255" t="s">
        <v>826</v>
      </c>
      <c r="G379" s="252"/>
      <c r="H379" s="256">
        <v>30</v>
      </c>
      <c r="I379" s="257"/>
      <c r="J379" s="252"/>
      <c r="K379" s="252"/>
      <c r="L379" s="258"/>
      <c r="M379" s="259"/>
      <c r="N379" s="260"/>
      <c r="O379" s="260"/>
      <c r="P379" s="260"/>
      <c r="Q379" s="260"/>
      <c r="R379" s="260"/>
      <c r="S379" s="260"/>
      <c r="T379" s="26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2" t="s">
        <v>169</v>
      </c>
      <c r="AU379" s="262" t="s">
        <v>83</v>
      </c>
      <c r="AV379" s="13" t="s">
        <v>83</v>
      </c>
      <c r="AW379" s="13" t="s">
        <v>30</v>
      </c>
      <c r="AX379" s="13" t="s">
        <v>81</v>
      </c>
      <c r="AY379" s="262" t="s">
        <v>161</v>
      </c>
    </row>
    <row r="380" s="2" customFormat="1" ht="21.75" customHeight="1">
      <c r="A380" s="38"/>
      <c r="B380" s="39"/>
      <c r="C380" s="237" t="s">
        <v>827</v>
      </c>
      <c r="D380" s="237" t="s">
        <v>163</v>
      </c>
      <c r="E380" s="238" t="s">
        <v>828</v>
      </c>
      <c r="F380" s="239" t="s">
        <v>829</v>
      </c>
      <c r="G380" s="240" t="s">
        <v>173</v>
      </c>
      <c r="H380" s="241">
        <v>4</v>
      </c>
      <c r="I380" s="242"/>
      <c r="J380" s="243">
        <f>ROUND(I380*H380,2)</f>
        <v>0</v>
      </c>
      <c r="K380" s="244"/>
      <c r="L380" s="44"/>
      <c r="M380" s="245" t="s">
        <v>1</v>
      </c>
      <c r="N380" s="246" t="s">
        <v>38</v>
      </c>
      <c r="O380" s="91"/>
      <c r="P380" s="247">
        <f>O380*H380</f>
        <v>0</v>
      </c>
      <c r="Q380" s="247">
        <v>0</v>
      </c>
      <c r="R380" s="247">
        <f>Q380*H380</f>
        <v>0</v>
      </c>
      <c r="S380" s="247">
        <v>0.082000000000000003</v>
      </c>
      <c r="T380" s="248">
        <f>S380*H380</f>
        <v>0.32800000000000001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9" t="s">
        <v>167</v>
      </c>
      <c r="AT380" s="249" t="s">
        <v>163</v>
      </c>
      <c r="AU380" s="249" t="s">
        <v>83</v>
      </c>
      <c r="AY380" s="17" t="s">
        <v>161</v>
      </c>
      <c r="BE380" s="250">
        <f>IF(N380="základní",J380,0)</f>
        <v>0</v>
      </c>
      <c r="BF380" s="250">
        <f>IF(N380="snížená",J380,0)</f>
        <v>0</v>
      </c>
      <c r="BG380" s="250">
        <f>IF(N380="zákl. přenesená",J380,0)</f>
        <v>0</v>
      </c>
      <c r="BH380" s="250">
        <f>IF(N380="sníž. přenesená",J380,0)</f>
        <v>0</v>
      </c>
      <c r="BI380" s="250">
        <f>IF(N380="nulová",J380,0)</f>
        <v>0</v>
      </c>
      <c r="BJ380" s="17" t="s">
        <v>81</v>
      </c>
      <c r="BK380" s="250">
        <f>ROUND(I380*H380,2)</f>
        <v>0</v>
      </c>
      <c r="BL380" s="17" t="s">
        <v>167</v>
      </c>
      <c r="BM380" s="249" t="s">
        <v>830</v>
      </c>
    </row>
    <row r="381" s="2" customFormat="1" ht="21.75" customHeight="1">
      <c r="A381" s="38"/>
      <c r="B381" s="39"/>
      <c r="C381" s="237" t="s">
        <v>831</v>
      </c>
      <c r="D381" s="237" t="s">
        <v>163</v>
      </c>
      <c r="E381" s="238" t="s">
        <v>832</v>
      </c>
      <c r="F381" s="239" t="s">
        <v>833</v>
      </c>
      <c r="G381" s="240" t="s">
        <v>173</v>
      </c>
      <c r="H381" s="241">
        <v>6</v>
      </c>
      <c r="I381" s="242"/>
      <c r="J381" s="243">
        <f>ROUND(I381*H381,2)</f>
        <v>0</v>
      </c>
      <c r="K381" s="244"/>
      <c r="L381" s="44"/>
      <c r="M381" s="245" t="s">
        <v>1</v>
      </c>
      <c r="N381" s="246" t="s">
        <v>38</v>
      </c>
      <c r="O381" s="91"/>
      <c r="P381" s="247">
        <f>O381*H381</f>
        <v>0</v>
      </c>
      <c r="Q381" s="247">
        <v>0</v>
      </c>
      <c r="R381" s="247">
        <f>Q381*H381</f>
        <v>0</v>
      </c>
      <c r="S381" s="247">
        <v>0.0040000000000000001</v>
      </c>
      <c r="T381" s="248">
        <f>S381*H381</f>
        <v>0.024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9" t="s">
        <v>167</v>
      </c>
      <c r="AT381" s="249" t="s">
        <v>163</v>
      </c>
      <c r="AU381" s="249" t="s">
        <v>83</v>
      </c>
      <c r="AY381" s="17" t="s">
        <v>161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7" t="s">
        <v>81</v>
      </c>
      <c r="BK381" s="250">
        <f>ROUND(I381*H381,2)</f>
        <v>0</v>
      </c>
      <c r="BL381" s="17" t="s">
        <v>167</v>
      </c>
      <c r="BM381" s="249" t="s">
        <v>834</v>
      </c>
    </row>
    <row r="382" s="2" customFormat="1" ht="16.5" customHeight="1">
      <c r="A382" s="38"/>
      <c r="B382" s="39"/>
      <c r="C382" s="237" t="s">
        <v>835</v>
      </c>
      <c r="D382" s="237" t="s">
        <v>163</v>
      </c>
      <c r="E382" s="238" t="s">
        <v>836</v>
      </c>
      <c r="F382" s="239" t="s">
        <v>837</v>
      </c>
      <c r="G382" s="240" t="s">
        <v>239</v>
      </c>
      <c r="H382" s="241">
        <v>3.375</v>
      </c>
      <c r="I382" s="242"/>
      <c r="J382" s="243">
        <f>ROUND(I382*H382,2)</f>
        <v>0</v>
      </c>
      <c r="K382" s="244"/>
      <c r="L382" s="44"/>
      <c r="M382" s="245" t="s">
        <v>1</v>
      </c>
      <c r="N382" s="246" t="s">
        <v>38</v>
      </c>
      <c r="O382" s="91"/>
      <c r="P382" s="247">
        <f>O382*H382</f>
        <v>0</v>
      </c>
      <c r="Q382" s="247">
        <v>0</v>
      </c>
      <c r="R382" s="247">
        <f>Q382*H382</f>
        <v>0</v>
      </c>
      <c r="S382" s="247">
        <v>2.6000000000000001</v>
      </c>
      <c r="T382" s="248">
        <f>S382*H382</f>
        <v>8.7750000000000004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9" t="s">
        <v>167</v>
      </c>
      <c r="AT382" s="249" t="s">
        <v>163</v>
      </c>
      <c r="AU382" s="249" t="s">
        <v>83</v>
      </c>
      <c r="AY382" s="17" t="s">
        <v>161</v>
      </c>
      <c r="BE382" s="250">
        <f>IF(N382="základní",J382,0)</f>
        <v>0</v>
      </c>
      <c r="BF382" s="250">
        <f>IF(N382="snížená",J382,0)</f>
        <v>0</v>
      </c>
      <c r="BG382" s="250">
        <f>IF(N382="zákl. přenesená",J382,0)</f>
        <v>0</v>
      </c>
      <c r="BH382" s="250">
        <f>IF(N382="sníž. přenesená",J382,0)</f>
        <v>0</v>
      </c>
      <c r="BI382" s="250">
        <f>IF(N382="nulová",J382,0)</f>
        <v>0</v>
      </c>
      <c r="BJ382" s="17" t="s">
        <v>81</v>
      </c>
      <c r="BK382" s="250">
        <f>ROUND(I382*H382,2)</f>
        <v>0</v>
      </c>
      <c r="BL382" s="17" t="s">
        <v>167</v>
      </c>
      <c r="BM382" s="249" t="s">
        <v>838</v>
      </c>
    </row>
    <row r="383" s="13" customFormat="1">
      <c r="A383" s="13"/>
      <c r="B383" s="251"/>
      <c r="C383" s="252"/>
      <c r="D383" s="253" t="s">
        <v>169</v>
      </c>
      <c r="E383" s="254" t="s">
        <v>1</v>
      </c>
      <c r="F383" s="255" t="s">
        <v>839</v>
      </c>
      <c r="G383" s="252"/>
      <c r="H383" s="256">
        <v>3.375</v>
      </c>
      <c r="I383" s="257"/>
      <c r="J383" s="252"/>
      <c r="K383" s="252"/>
      <c r="L383" s="258"/>
      <c r="M383" s="259"/>
      <c r="N383" s="260"/>
      <c r="O383" s="260"/>
      <c r="P383" s="260"/>
      <c r="Q383" s="260"/>
      <c r="R383" s="260"/>
      <c r="S383" s="260"/>
      <c r="T383" s="26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2" t="s">
        <v>169</v>
      </c>
      <c r="AU383" s="262" t="s">
        <v>83</v>
      </c>
      <c r="AV383" s="13" t="s">
        <v>83</v>
      </c>
      <c r="AW383" s="13" t="s">
        <v>30</v>
      </c>
      <c r="AX383" s="13" t="s">
        <v>81</v>
      </c>
      <c r="AY383" s="262" t="s">
        <v>161</v>
      </c>
    </row>
    <row r="384" s="2" customFormat="1" ht="21.75" customHeight="1">
      <c r="A384" s="38"/>
      <c r="B384" s="39"/>
      <c r="C384" s="237" t="s">
        <v>840</v>
      </c>
      <c r="D384" s="237" t="s">
        <v>163</v>
      </c>
      <c r="E384" s="238" t="s">
        <v>841</v>
      </c>
      <c r="F384" s="239" t="s">
        <v>842</v>
      </c>
      <c r="G384" s="240" t="s">
        <v>166</v>
      </c>
      <c r="H384" s="241">
        <v>290</v>
      </c>
      <c r="I384" s="242"/>
      <c r="J384" s="243">
        <f>ROUND(I384*H384,2)</f>
        <v>0</v>
      </c>
      <c r="K384" s="244"/>
      <c r="L384" s="44"/>
      <c r="M384" s="245" t="s">
        <v>1</v>
      </c>
      <c r="N384" s="246" t="s">
        <v>38</v>
      </c>
      <c r="O384" s="91"/>
      <c r="P384" s="247">
        <f>O384*H384</f>
        <v>0</v>
      </c>
      <c r="Q384" s="247">
        <v>0</v>
      </c>
      <c r="R384" s="247">
        <f>Q384*H384</f>
        <v>0</v>
      </c>
      <c r="S384" s="247">
        <v>0</v>
      </c>
      <c r="T384" s="24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9" t="s">
        <v>167</v>
      </c>
      <c r="AT384" s="249" t="s">
        <v>163</v>
      </c>
      <c r="AU384" s="249" t="s">
        <v>83</v>
      </c>
      <c r="AY384" s="17" t="s">
        <v>161</v>
      </c>
      <c r="BE384" s="250">
        <f>IF(N384="základní",J384,0)</f>
        <v>0</v>
      </c>
      <c r="BF384" s="250">
        <f>IF(N384="snížená",J384,0)</f>
        <v>0</v>
      </c>
      <c r="BG384" s="250">
        <f>IF(N384="zákl. přenesená",J384,0)</f>
        <v>0</v>
      </c>
      <c r="BH384" s="250">
        <f>IF(N384="sníž. přenesená",J384,0)</f>
        <v>0</v>
      </c>
      <c r="BI384" s="250">
        <f>IF(N384="nulová",J384,0)</f>
        <v>0</v>
      </c>
      <c r="BJ384" s="17" t="s">
        <v>81</v>
      </c>
      <c r="BK384" s="250">
        <f>ROUND(I384*H384,2)</f>
        <v>0</v>
      </c>
      <c r="BL384" s="17" t="s">
        <v>167</v>
      </c>
      <c r="BM384" s="249" t="s">
        <v>843</v>
      </c>
    </row>
    <row r="385" s="12" customFormat="1" ht="22.8" customHeight="1">
      <c r="A385" s="12"/>
      <c r="B385" s="221"/>
      <c r="C385" s="222"/>
      <c r="D385" s="223" t="s">
        <v>72</v>
      </c>
      <c r="E385" s="235" t="s">
        <v>844</v>
      </c>
      <c r="F385" s="235" t="s">
        <v>845</v>
      </c>
      <c r="G385" s="222"/>
      <c r="H385" s="222"/>
      <c r="I385" s="225"/>
      <c r="J385" s="236">
        <f>BK385</f>
        <v>0</v>
      </c>
      <c r="K385" s="222"/>
      <c r="L385" s="227"/>
      <c r="M385" s="228"/>
      <c r="N385" s="229"/>
      <c r="O385" s="229"/>
      <c r="P385" s="230">
        <f>SUM(P386:P393)</f>
        <v>0</v>
      </c>
      <c r="Q385" s="229"/>
      <c r="R385" s="230">
        <f>SUM(R386:R393)</f>
        <v>0.30559999999999998</v>
      </c>
      <c r="S385" s="229"/>
      <c r="T385" s="231">
        <f>SUM(T386:T393)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32" t="s">
        <v>81</v>
      </c>
      <c r="AT385" s="233" t="s">
        <v>72</v>
      </c>
      <c r="AU385" s="233" t="s">
        <v>81</v>
      </c>
      <c r="AY385" s="232" t="s">
        <v>161</v>
      </c>
      <c r="BK385" s="234">
        <f>SUM(BK386:BK393)</f>
        <v>0</v>
      </c>
    </row>
    <row r="386" s="2" customFormat="1" ht="21.75" customHeight="1">
      <c r="A386" s="38"/>
      <c r="B386" s="39"/>
      <c r="C386" s="237" t="s">
        <v>846</v>
      </c>
      <c r="D386" s="237" t="s">
        <v>163</v>
      </c>
      <c r="E386" s="238" t="s">
        <v>847</v>
      </c>
      <c r="F386" s="239" t="s">
        <v>848</v>
      </c>
      <c r="G386" s="240" t="s">
        <v>173</v>
      </c>
      <c r="H386" s="241">
        <v>6</v>
      </c>
      <c r="I386" s="242"/>
      <c r="J386" s="243">
        <f>ROUND(I386*H386,2)</f>
        <v>0</v>
      </c>
      <c r="K386" s="244"/>
      <c r="L386" s="44"/>
      <c r="M386" s="245" t="s">
        <v>1</v>
      </c>
      <c r="N386" s="246" t="s">
        <v>38</v>
      </c>
      <c r="O386" s="91"/>
      <c r="P386" s="247">
        <f>O386*H386</f>
        <v>0</v>
      </c>
      <c r="Q386" s="247">
        <v>0.001</v>
      </c>
      <c r="R386" s="247">
        <f>Q386*H386</f>
        <v>0.0060000000000000001</v>
      </c>
      <c r="S386" s="247">
        <v>0</v>
      </c>
      <c r="T386" s="24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9" t="s">
        <v>167</v>
      </c>
      <c r="AT386" s="249" t="s">
        <v>163</v>
      </c>
      <c r="AU386" s="249" t="s">
        <v>83</v>
      </c>
      <c r="AY386" s="17" t="s">
        <v>161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7" t="s">
        <v>81</v>
      </c>
      <c r="BK386" s="250">
        <f>ROUND(I386*H386,2)</f>
        <v>0</v>
      </c>
      <c r="BL386" s="17" t="s">
        <v>167</v>
      </c>
      <c r="BM386" s="249" t="s">
        <v>849</v>
      </c>
    </row>
    <row r="387" s="2" customFormat="1" ht="33" customHeight="1">
      <c r="A387" s="38"/>
      <c r="B387" s="39"/>
      <c r="C387" s="263" t="s">
        <v>850</v>
      </c>
      <c r="D387" s="263" t="s">
        <v>302</v>
      </c>
      <c r="E387" s="264" t="s">
        <v>851</v>
      </c>
      <c r="F387" s="265" t="s">
        <v>852</v>
      </c>
      <c r="G387" s="266" t="s">
        <v>173</v>
      </c>
      <c r="H387" s="267">
        <v>6</v>
      </c>
      <c r="I387" s="268"/>
      <c r="J387" s="269">
        <f>ROUND(I387*H387,2)</f>
        <v>0</v>
      </c>
      <c r="K387" s="270"/>
      <c r="L387" s="271"/>
      <c r="M387" s="272" t="s">
        <v>1</v>
      </c>
      <c r="N387" s="273" t="s">
        <v>38</v>
      </c>
      <c r="O387" s="91"/>
      <c r="P387" s="247">
        <f>O387*H387</f>
        <v>0</v>
      </c>
      <c r="Q387" s="247">
        <v>0</v>
      </c>
      <c r="R387" s="247">
        <f>Q387*H387</f>
        <v>0</v>
      </c>
      <c r="S387" s="247">
        <v>0</v>
      </c>
      <c r="T387" s="24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9" t="s">
        <v>194</v>
      </c>
      <c r="AT387" s="249" t="s">
        <v>302</v>
      </c>
      <c r="AU387" s="249" t="s">
        <v>83</v>
      </c>
      <c r="AY387" s="17" t="s">
        <v>161</v>
      </c>
      <c r="BE387" s="250">
        <f>IF(N387="základní",J387,0)</f>
        <v>0</v>
      </c>
      <c r="BF387" s="250">
        <f>IF(N387="snížená",J387,0)</f>
        <v>0</v>
      </c>
      <c r="BG387" s="250">
        <f>IF(N387="zákl. přenesená",J387,0)</f>
        <v>0</v>
      </c>
      <c r="BH387" s="250">
        <f>IF(N387="sníž. přenesená",J387,0)</f>
        <v>0</v>
      </c>
      <c r="BI387" s="250">
        <f>IF(N387="nulová",J387,0)</f>
        <v>0</v>
      </c>
      <c r="BJ387" s="17" t="s">
        <v>81</v>
      </c>
      <c r="BK387" s="250">
        <f>ROUND(I387*H387,2)</f>
        <v>0</v>
      </c>
      <c r="BL387" s="17" t="s">
        <v>167</v>
      </c>
      <c r="BM387" s="249" t="s">
        <v>853</v>
      </c>
    </row>
    <row r="388" s="2" customFormat="1" ht="21.75" customHeight="1">
      <c r="A388" s="38"/>
      <c r="B388" s="39"/>
      <c r="C388" s="237" t="s">
        <v>854</v>
      </c>
      <c r="D388" s="237" t="s">
        <v>163</v>
      </c>
      <c r="E388" s="238" t="s">
        <v>855</v>
      </c>
      <c r="F388" s="239" t="s">
        <v>856</v>
      </c>
      <c r="G388" s="240" t="s">
        <v>173</v>
      </c>
      <c r="H388" s="241">
        <v>7</v>
      </c>
      <c r="I388" s="242"/>
      <c r="J388" s="243">
        <f>ROUND(I388*H388,2)</f>
        <v>0</v>
      </c>
      <c r="K388" s="244"/>
      <c r="L388" s="44"/>
      <c r="M388" s="245" t="s">
        <v>1</v>
      </c>
      <c r="N388" s="246" t="s">
        <v>38</v>
      </c>
      <c r="O388" s="91"/>
      <c r="P388" s="247">
        <f>O388*H388</f>
        <v>0</v>
      </c>
      <c r="Q388" s="247">
        <v>0.00080000000000000004</v>
      </c>
      <c r="R388" s="247">
        <f>Q388*H388</f>
        <v>0.0055999999999999999</v>
      </c>
      <c r="S388" s="247">
        <v>0</v>
      </c>
      <c r="T388" s="24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9" t="s">
        <v>167</v>
      </c>
      <c r="AT388" s="249" t="s">
        <v>163</v>
      </c>
      <c r="AU388" s="249" t="s">
        <v>83</v>
      </c>
      <c r="AY388" s="17" t="s">
        <v>161</v>
      </c>
      <c r="BE388" s="250">
        <f>IF(N388="základní",J388,0)</f>
        <v>0</v>
      </c>
      <c r="BF388" s="250">
        <f>IF(N388="snížená",J388,0)</f>
        <v>0</v>
      </c>
      <c r="BG388" s="250">
        <f>IF(N388="zákl. přenesená",J388,0)</f>
        <v>0</v>
      </c>
      <c r="BH388" s="250">
        <f>IF(N388="sníž. přenesená",J388,0)</f>
        <v>0</v>
      </c>
      <c r="BI388" s="250">
        <f>IF(N388="nulová",J388,0)</f>
        <v>0</v>
      </c>
      <c r="BJ388" s="17" t="s">
        <v>81</v>
      </c>
      <c r="BK388" s="250">
        <f>ROUND(I388*H388,2)</f>
        <v>0</v>
      </c>
      <c r="BL388" s="17" t="s">
        <v>167</v>
      </c>
      <c r="BM388" s="249" t="s">
        <v>857</v>
      </c>
    </row>
    <row r="389" s="2" customFormat="1" ht="33" customHeight="1">
      <c r="A389" s="38"/>
      <c r="B389" s="39"/>
      <c r="C389" s="263" t="s">
        <v>858</v>
      </c>
      <c r="D389" s="263" t="s">
        <v>302</v>
      </c>
      <c r="E389" s="264" t="s">
        <v>859</v>
      </c>
      <c r="F389" s="265" t="s">
        <v>860</v>
      </c>
      <c r="G389" s="266" t="s">
        <v>173</v>
      </c>
      <c r="H389" s="267">
        <v>7</v>
      </c>
      <c r="I389" s="268"/>
      <c r="J389" s="269">
        <f>ROUND(I389*H389,2)</f>
        <v>0</v>
      </c>
      <c r="K389" s="270"/>
      <c r="L389" s="271"/>
      <c r="M389" s="272" t="s">
        <v>1</v>
      </c>
      <c r="N389" s="273" t="s">
        <v>38</v>
      </c>
      <c r="O389" s="91"/>
      <c r="P389" s="247">
        <f>O389*H389</f>
        <v>0</v>
      </c>
      <c r="Q389" s="247">
        <v>0</v>
      </c>
      <c r="R389" s="247">
        <f>Q389*H389</f>
        <v>0</v>
      </c>
      <c r="S389" s="247">
        <v>0</v>
      </c>
      <c r="T389" s="24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9" t="s">
        <v>194</v>
      </c>
      <c r="AT389" s="249" t="s">
        <v>302</v>
      </c>
      <c r="AU389" s="249" t="s">
        <v>83</v>
      </c>
      <c r="AY389" s="17" t="s">
        <v>161</v>
      </c>
      <c r="BE389" s="250">
        <f>IF(N389="základní",J389,0)</f>
        <v>0</v>
      </c>
      <c r="BF389" s="250">
        <f>IF(N389="snížená",J389,0)</f>
        <v>0</v>
      </c>
      <c r="BG389" s="250">
        <f>IF(N389="zákl. přenesená",J389,0)</f>
        <v>0</v>
      </c>
      <c r="BH389" s="250">
        <f>IF(N389="sníž. přenesená",J389,0)</f>
        <v>0</v>
      </c>
      <c r="BI389" s="250">
        <f>IF(N389="nulová",J389,0)</f>
        <v>0</v>
      </c>
      <c r="BJ389" s="17" t="s">
        <v>81</v>
      </c>
      <c r="BK389" s="250">
        <f>ROUND(I389*H389,2)</f>
        <v>0</v>
      </c>
      <c r="BL389" s="17" t="s">
        <v>167</v>
      </c>
      <c r="BM389" s="249" t="s">
        <v>861</v>
      </c>
    </row>
    <row r="390" s="2" customFormat="1" ht="21.75" customHeight="1">
      <c r="A390" s="38"/>
      <c r="B390" s="39"/>
      <c r="C390" s="237" t="s">
        <v>862</v>
      </c>
      <c r="D390" s="237" t="s">
        <v>163</v>
      </c>
      <c r="E390" s="238" t="s">
        <v>863</v>
      </c>
      <c r="F390" s="239" t="s">
        <v>864</v>
      </c>
      <c r="G390" s="240" t="s">
        <v>173</v>
      </c>
      <c r="H390" s="241">
        <v>2</v>
      </c>
      <c r="I390" s="242"/>
      <c r="J390" s="243">
        <f>ROUND(I390*H390,2)</f>
        <v>0</v>
      </c>
      <c r="K390" s="244"/>
      <c r="L390" s="44"/>
      <c r="M390" s="245" t="s">
        <v>1</v>
      </c>
      <c r="N390" s="246" t="s">
        <v>38</v>
      </c>
      <c r="O390" s="91"/>
      <c r="P390" s="247">
        <f>O390*H390</f>
        <v>0</v>
      </c>
      <c r="Q390" s="247">
        <v>0</v>
      </c>
      <c r="R390" s="247">
        <f>Q390*H390</f>
        <v>0</v>
      </c>
      <c r="S390" s="247">
        <v>0</v>
      </c>
      <c r="T390" s="24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9" t="s">
        <v>167</v>
      </c>
      <c r="AT390" s="249" t="s">
        <v>163</v>
      </c>
      <c r="AU390" s="249" t="s">
        <v>83</v>
      </c>
      <c r="AY390" s="17" t="s">
        <v>161</v>
      </c>
      <c r="BE390" s="250">
        <f>IF(N390="základní",J390,0)</f>
        <v>0</v>
      </c>
      <c r="BF390" s="250">
        <f>IF(N390="snížená",J390,0)</f>
        <v>0</v>
      </c>
      <c r="BG390" s="250">
        <f>IF(N390="zákl. přenesená",J390,0)</f>
        <v>0</v>
      </c>
      <c r="BH390" s="250">
        <f>IF(N390="sníž. přenesená",J390,0)</f>
        <v>0</v>
      </c>
      <c r="BI390" s="250">
        <f>IF(N390="nulová",J390,0)</f>
        <v>0</v>
      </c>
      <c r="BJ390" s="17" t="s">
        <v>81</v>
      </c>
      <c r="BK390" s="250">
        <f>ROUND(I390*H390,2)</f>
        <v>0</v>
      </c>
      <c r="BL390" s="17" t="s">
        <v>167</v>
      </c>
      <c r="BM390" s="249" t="s">
        <v>865</v>
      </c>
    </row>
    <row r="391" s="2" customFormat="1" ht="21.75" customHeight="1">
      <c r="A391" s="38"/>
      <c r="B391" s="39"/>
      <c r="C391" s="263" t="s">
        <v>866</v>
      </c>
      <c r="D391" s="263" t="s">
        <v>302</v>
      </c>
      <c r="E391" s="264" t="s">
        <v>867</v>
      </c>
      <c r="F391" s="265" t="s">
        <v>868</v>
      </c>
      <c r="G391" s="266" t="s">
        <v>173</v>
      </c>
      <c r="H391" s="267">
        <v>2</v>
      </c>
      <c r="I391" s="268"/>
      <c r="J391" s="269">
        <f>ROUND(I391*H391,2)</f>
        <v>0</v>
      </c>
      <c r="K391" s="270"/>
      <c r="L391" s="271"/>
      <c r="M391" s="272" t="s">
        <v>1</v>
      </c>
      <c r="N391" s="273" t="s">
        <v>38</v>
      </c>
      <c r="O391" s="91"/>
      <c r="P391" s="247">
        <f>O391*H391</f>
        <v>0</v>
      </c>
      <c r="Q391" s="247">
        <v>0.091999999999999998</v>
      </c>
      <c r="R391" s="247">
        <f>Q391*H391</f>
        <v>0.184</v>
      </c>
      <c r="S391" s="247">
        <v>0</v>
      </c>
      <c r="T391" s="24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9" t="s">
        <v>194</v>
      </c>
      <c r="AT391" s="249" t="s">
        <v>302</v>
      </c>
      <c r="AU391" s="249" t="s">
        <v>83</v>
      </c>
      <c r="AY391" s="17" t="s">
        <v>161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7" t="s">
        <v>81</v>
      </c>
      <c r="BK391" s="250">
        <f>ROUND(I391*H391,2)</f>
        <v>0</v>
      </c>
      <c r="BL391" s="17" t="s">
        <v>167</v>
      </c>
      <c r="BM391" s="249" t="s">
        <v>869</v>
      </c>
    </row>
    <row r="392" s="2" customFormat="1" ht="21.75" customHeight="1">
      <c r="A392" s="38"/>
      <c r="B392" s="39"/>
      <c r="C392" s="237" t="s">
        <v>870</v>
      </c>
      <c r="D392" s="237" t="s">
        <v>163</v>
      </c>
      <c r="E392" s="238" t="s">
        <v>871</v>
      </c>
      <c r="F392" s="239" t="s">
        <v>872</v>
      </c>
      <c r="G392" s="240" t="s">
        <v>173</v>
      </c>
      <c r="H392" s="241">
        <v>1</v>
      </c>
      <c r="I392" s="242"/>
      <c r="J392" s="243">
        <f>ROUND(I392*H392,2)</f>
        <v>0</v>
      </c>
      <c r="K392" s="244"/>
      <c r="L392" s="44"/>
      <c r="M392" s="245" t="s">
        <v>1</v>
      </c>
      <c r="N392" s="246" t="s">
        <v>38</v>
      </c>
      <c r="O392" s="91"/>
      <c r="P392" s="247">
        <f>O392*H392</f>
        <v>0</v>
      </c>
      <c r="Q392" s="247">
        <v>0</v>
      </c>
      <c r="R392" s="247">
        <f>Q392*H392</f>
        <v>0</v>
      </c>
      <c r="S392" s="247">
        <v>0</v>
      </c>
      <c r="T392" s="24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9" t="s">
        <v>167</v>
      </c>
      <c r="AT392" s="249" t="s">
        <v>163</v>
      </c>
      <c r="AU392" s="249" t="s">
        <v>83</v>
      </c>
      <c r="AY392" s="17" t="s">
        <v>161</v>
      </c>
      <c r="BE392" s="250">
        <f>IF(N392="základní",J392,0)</f>
        <v>0</v>
      </c>
      <c r="BF392" s="250">
        <f>IF(N392="snížená",J392,0)</f>
        <v>0</v>
      </c>
      <c r="BG392" s="250">
        <f>IF(N392="zákl. přenesená",J392,0)</f>
        <v>0</v>
      </c>
      <c r="BH392" s="250">
        <f>IF(N392="sníž. přenesená",J392,0)</f>
        <v>0</v>
      </c>
      <c r="BI392" s="250">
        <f>IF(N392="nulová",J392,0)</f>
        <v>0</v>
      </c>
      <c r="BJ392" s="17" t="s">
        <v>81</v>
      </c>
      <c r="BK392" s="250">
        <f>ROUND(I392*H392,2)</f>
        <v>0</v>
      </c>
      <c r="BL392" s="17" t="s">
        <v>167</v>
      </c>
      <c r="BM392" s="249" t="s">
        <v>873</v>
      </c>
    </row>
    <row r="393" s="2" customFormat="1" ht="33" customHeight="1">
      <c r="A393" s="38"/>
      <c r="B393" s="39"/>
      <c r="C393" s="263" t="s">
        <v>874</v>
      </c>
      <c r="D393" s="263" t="s">
        <v>302</v>
      </c>
      <c r="E393" s="264" t="s">
        <v>875</v>
      </c>
      <c r="F393" s="265" t="s">
        <v>876</v>
      </c>
      <c r="G393" s="266" t="s">
        <v>173</v>
      </c>
      <c r="H393" s="267">
        <v>1</v>
      </c>
      <c r="I393" s="268"/>
      <c r="J393" s="269">
        <f>ROUND(I393*H393,2)</f>
        <v>0</v>
      </c>
      <c r="K393" s="270"/>
      <c r="L393" s="271"/>
      <c r="M393" s="272" t="s">
        <v>1</v>
      </c>
      <c r="N393" s="273" t="s">
        <v>38</v>
      </c>
      <c r="O393" s="91"/>
      <c r="P393" s="247">
        <f>O393*H393</f>
        <v>0</v>
      </c>
      <c r="Q393" s="247">
        <v>0.11</v>
      </c>
      <c r="R393" s="247">
        <f>Q393*H393</f>
        <v>0.11</v>
      </c>
      <c r="S393" s="247">
        <v>0</v>
      </c>
      <c r="T393" s="24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9" t="s">
        <v>194</v>
      </c>
      <c r="AT393" s="249" t="s">
        <v>302</v>
      </c>
      <c r="AU393" s="249" t="s">
        <v>83</v>
      </c>
      <c r="AY393" s="17" t="s">
        <v>161</v>
      </c>
      <c r="BE393" s="250">
        <f>IF(N393="základní",J393,0)</f>
        <v>0</v>
      </c>
      <c r="BF393" s="250">
        <f>IF(N393="snížená",J393,0)</f>
        <v>0</v>
      </c>
      <c r="BG393" s="250">
        <f>IF(N393="zákl. přenesená",J393,0)</f>
        <v>0</v>
      </c>
      <c r="BH393" s="250">
        <f>IF(N393="sníž. přenesená",J393,0)</f>
        <v>0</v>
      </c>
      <c r="BI393" s="250">
        <f>IF(N393="nulová",J393,0)</f>
        <v>0</v>
      </c>
      <c r="BJ393" s="17" t="s">
        <v>81</v>
      </c>
      <c r="BK393" s="250">
        <f>ROUND(I393*H393,2)</f>
        <v>0</v>
      </c>
      <c r="BL393" s="17" t="s">
        <v>167</v>
      </c>
      <c r="BM393" s="249" t="s">
        <v>877</v>
      </c>
    </row>
    <row r="394" s="12" customFormat="1" ht="22.8" customHeight="1">
      <c r="A394" s="12"/>
      <c r="B394" s="221"/>
      <c r="C394" s="222"/>
      <c r="D394" s="223" t="s">
        <v>72</v>
      </c>
      <c r="E394" s="235" t="s">
        <v>878</v>
      </c>
      <c r="F394" s="235" t="s">
        <v>879</v>
      </c>
      <c r="G394" s="222"/>
      <c r="H394" s="222"/>
      <c r="I394" s="225"/>
      <c r="J394" s="236">
        <f>BK394</f>
        <v>0</v>
      </c>
      <c r="K394" s="222"/>
      <c r="L394" s="227"/>
      <c r="M394" s="228"/>
      <c r="N394" s="229"/>
      <c r="O394" s="229"/>
      <c r="P394" s="230">
        <f>SUM(P395:P414)</f>
        <v>0</v>
      </c>
      <c r="Q394" s="229"/>
      <c r="R394" s="230">
        <f>SUM(R395:R414)</f>
        <v>0</v>
      </c>
      <c r="S394" s="229"/>
      <c r="T394" s="231">
        <f>SUM(T395:T414)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32" t="s">
        <v>81</v>
      </c>
      <c r="AT394" s="233" t="s">
        <v>72</v>
      </c>
      <c r="AU394" s="233" t="s">
        <v>81</v>
      </c>
      <c r="AY394" s="232" t="s">
        <v>161</v>
      </c>
      <c r="BK394" s="234">
        <f>SUM(BK395:BK414)</f>
        <v>0</v>
      </c>
    </row>
    <row r="395" s="2" customFormat="1" ht="16.5" customHeight="1">
      <c r="A395" s="38"/>
      <c r="B395" s="39"/>
      <c r="C395" s="237" t="s">
        <v>880</v>
      </c>
      <c r="D395" s="237" t="s">
        <v>163</v>
      </c>
      <c r="E395" s="238" t="s">
        <v>881</v>
      </c>
      <c r="F395" s="239" t="s">
        <v>882</v>
      </c>
      <c r="G395" s="240" t="s">
        <v>288</v>
      </c>
      <c r="H395" s="241">
        <v>262.25</v>
      </c>
      <c r="I395" s="242"/>
      <c r="J395" s="243">
        <f>ROUND(I395*H395,2)</f>
        <v>0</v>
      </c>
      <c r="K395" s="244"/>
      <c r="L395" s="44"/>
      <c r="M395" s="245" t="s">
        <v>1</v>
      </c>
      <c r="N395" s="246" t="s">
        <v>38</v>
      </c>
      <c r="O395" s="91"/>
      <c r="P395" s="247">
        <f>O395*H395</f>
        <v>0</v>
      </c>
      <c r="Q395" s="247">
        <v>0</v>
      </c>
      <c r="R395" s="247">
        <f>Q395*H395</f>
        <v>0</v>
      </c>
      <c r="S395" s="247">
        <v>0</v>
      </c>
      <c r="T395" s="24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9" t="s">
        <v>167</v>
      </c>
      <c r="AT395" s="249" t="s">
        <v>163</v>
      </c>
      <c r="AU395" s="249" t="s">
        <v>83</v>
      </c>
      <c r="AY395" s="17" t="s">
        <v>161</v>
      </c>
      <c r="BE395" s="250">
        <f>IF(N395="základní",J395,0)</f>
        <v>0</v>
      </c>
      <c r="BF395" s="250">
        <f>IF(N395="snížená",J395,0)</f>
        <v>0</v>
      </c>
      <c r="BG395" s="250">
        <f>IF(N395="zákl. přenesená",J395,0)</f>
        <v>0</v>
      </c>
      <c r="BH395" s="250">
        <f>IF(N395="sníž. přenesená",J395,0)</f>
        <v>0</v>
      </c>
      <c r="BI395" s="250">
        <f>IF(N395="nulová",J395,0)</f>
        <v>0</v>
      </c>
      <c r="BJ395" s="17" t="s">
        <v>81</v>
      </c>
      <c r="BK395" s="250">
        <f>ROUND(I395*H395,2)</f>
        <v>0</v>
      </c>
      <c r="BL395" s="17" t="s">
        <v>167</v>
      </c>
      <c r="BM395" s="249" t="s">
        <v>883</v>
      </c>
    </row>
    <row r="396" s="13" customFormat="1">
      <c r="A396" s="13"/>
      <c r="B396" s="251"/>
      <c r="C396" s="252"/>
      <c r="D396" s="253" t="s">
        <v>169</v>
      </c>
      <c r="E396" s="254" t="s">
        <v>1</v>
      </c>
      <c r="F396" s="255" t="s">
        <v>884</v>
      </c>
      <c r="G396" s="252"/>
      <c r="H396" s="256">
        <v>262.25</v>
      </c>
      <c r="I396" s="257"/>
      <c r="J396" s="252"/>
      <c r="K396" s="252"/>
      <c r="L396" s="258"/>
      <c r="M396" s="259"/>
      <c r="N396" s="260"/>
      <c r="O396" s="260"/>
      <c r="P396" s="260"/>
      <c r="Q396" s="260"/>
      <c r="R396" s="260"/>
      <c r="S396" s="260"/>
      <c r="T396" s="26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2" t="s">
        <v>169</v>
      </c>
      <c r="AU396" s="262" t="s">
        <v>83</v>
      </c>
      <c r="AV396" s="13" t="s">
        <v>83</v>
      </c>
      <c r="AW396" s="13" t="s">
        <v>30</v>
      </c>
      <c r="AX396" s="13" t="s">
        <v>81</v>
      </c>
      <c r="AY396" s="262" t="s">
        <v>161</v>
      </c>
    </row>
    <row r="397" s="2" customFormat="1" ht="21.75" customHeight="1">
      <c r="A397" s="38"/>
      <c r="B397" s="39"/>
      <c r="C397" s="237" t="s">
        <v>885</v>
      </c>
      <c r="D397" s="237" t="s">
        <v>163</v>
      </c>
      <c r="E397" s="238" t="s">
        <v>886</v>
      </c>
      <c r="F397" s="239" t="s">
        <v>887</v>
      </c>
      <c r="G397" s="240" t="s">
        <v>288</v>
      </c>
      <c r="H397" s="241">
        <v>2360.25</v>
      </c>
      <c r="I397" s="242"/>
      <c r="J397" s="243">
        <f>ROUND(I397*H397,2)</f>
        <v>0</v>
      </c>
      <c r="K397" s="244"/>
      <c r="L397" s="44"/>
      <c r="M397" s="245" t="s">
        <v>1</v>
      </c>
      <c r="N397" s="246" t="s">
        <v>38</v>
      </c>
      <c r="O397" s="91"/>
      <c r="P397" s="247">
        <f>O397*H397</f>
        <v>0</v>
      </c>
      <c r="Q397" s="247">
        <v>0</v>
      </c>
      <c r="R397" s="247">
        <f>Q397*H397</f>
        <v>0</v>
      </c>
      <c r="S397" s="247">
        <v>0</v>
      </c>
      <c r="T397" s="24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9" t="s">
        <v>167</v>
      </c>
      <c r="AT397" s="249" t="s">
        <v>163</v>
      </c>
      <c r="AU397" s="249" t="s">
        <v>83</v>
      </c>
      <c r="AY397" s="17" t="s">
        <v>161</v>
      </c>
      <c r="BE397" s="250">
        <f>IF(N397="základní",J397,0)</f>
        <v>0</v>
      </c>
      <c r="BF397" s="250">
        <f>IF(N397="snížená",J397,0)</f>
        <v>0</v>
      </c>
      <c r="BG397" s="250">
        <f>IF(N397="zákl. přenesená",J397,0)</f>
        <v>0</v>
      </c>
      <c r="BH397" s="250">
        <f>IF(N397="sníž. přenesená",J397,0)</f>
        <v>0</v>
      </c>
      <c r="BI397" s="250">
        <f>IF(N397="nulová",J397,0)</f>
        <v>0</v>
      </c>
      <c r="BJ397" s="17" t="s">
        <v>81</v>
      </c>
      <c r="BK397" s="250">
        <f>ROUND(I397*H397,2)</f>
        <v>0</v>
      </c>
      <c r="BL397" s="17" t="s">
        <v>167</v>
      </c>
      <c r="BM397" s="249" t="s">
        <v>888</v>
      </c>
    </row>
    <row r="398" s="13" customFormat="1">
      <c r="A398" s="13"/>
      <c r="B398" s="251"/>
      <c r="C398" s="252"/>
      <c r="D398" s="253" t="s">
        <v>169</v>
      </c>
      <c r="E398" s="254" t="s">
        <v>1</v>
      </c>
      <c r="F398" s="255" t="s">
        <v>884</v>
      </c>
      <c r="G398" s="252"/>
      <c r="H398" s="256">
        <v>262.25</v>
      </c>
      <c r="I398" s="257"/>
      <c r="J398" s="252"/>
      <c r="K398" s="252"/>
      <c r="L398" s="258"/>
      <c r="M398" s="259"/>
      <c r="N398" s="260"/>
      <c r="O398" s="260"/>
      <c r="P398" s="260"/>
      <c r="Q398" s="260"/>
      <c r="R398" s="260"/>
      <c r="S398" s="260"/>
      <c r="T398" s="26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2" t="s">
        <v>169</v>
      </c>
      <c r="AU398" s="262" t="s">
        <v>83</v>
      </c>
      <c r="AV398" s="13" t="s">
        <v>83</v>
      </c>
      <c r="AW398" s="13" t="s">
        <v>30</v>
      </c>
      <c r="AX398" s="13" t="s">
        <v>81</v>
      </c>
      <c r="AY398" s="262" t="s">
        <v>161</v>
      </c>
    </row>
    <row r="399" s="13" customFormat="1">
      <c r="A399" s="13"/>
      <c r="B399" s="251"/>
      <c r="C399" s="252"/>
      <c r="D399" s="253" t="s">
        <v>169</v>
      </c>
      <c r="E399" s="252"/>
      <c r="F399" s="255" t="s">
        <v>889</v>
      </c>
      <c r="G399" s="252"/>
      <c r="H399" s="256">
        <v>2360.25</v>
      </c>
      <c r="I399" s="257"/>
      <c r="J399" s="252"/>
      <c r="K399" s="252"/>
      <c r="L399" s="258"/>
      <c r="M399" s="259"/>
      <c r="N399" s="260"/>
      <c r="O399" s="260"/>
      <c r="P399" s="260"/>
      <c r="Q399" s="260"/>
      <c r="R399" s="260"/>
      <c r="S399" s="260"/>
      <c r="T399" s="26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2" t="s">
        <v>169</v>
      </c>
      <c r="AU399" s="262" t="s">
        <v>83</v>
      </c>
      <c r="AV399" s="13" t="s">
        <v>83</v>
      </c>
      <c r="AW399" s="13" t="s">
        <v>4</v>
      </c>
      <c r="AX399" s="13" t="s">
        <v>81</v>
      </c>
      <c r="AY399" s="262" t="s">
        <v>161</v>
      </c>
    </row>
    <row r="400" s="2" customFormat="1" ht="16.5" customHeight="1">
      <c r="A400" s="38"/>
      <c r="B400" s="39"/>
      <c r="C400" s="237" t="s">
        <v>890</v>
      </c>
      <c r="D400" s="237" t="s">
        <v>163</v>
      </c>
      <c r="E400" s="238" t="s">
        <v>891</v>
      </c>
      <c r="F400" s="239" t="s">
        <v>892</v>
      </c>
      <c r="G400" s="240" t="s">
        <v>288</v>
      </c>
      <c r="H400" s="241">
        <v>489.92000000000002</v>
      </c>
      <c r="I400" s="242"/>
      <c r="J400" s="243">
        <f>ROUND(I400*H400,2)</f>
        <v>0</v>
      </c>
      <c r="K400" s="244"/>
      <c r="L400" s="44"/>
      <c r="M400" s="245" t="s">
        <v>1</v>
      </c>
      <c r="N400" s="246" t="s">
        <v>38</v>
      </c>
      <c r="O400" s="91"/>
      <c r="P400" s="247">
        <f>O400*H400</f>
        <v>0</v>
      </c>
      <c r="Q400" s="247">
        <v>0</v>
      </c>
      <c r="R400" s="247">
        <f>Q400*H400</f>
        <v>0</v>
      </c>
      <c r="S400" s="247">
        <v>0</v>
      </c>
      <c r="T400" s="24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9" t="s">
        <v>167</v>
      </c>
      <c r="AT400" s="249" t="s">
        <v>163</v>
      </c>
      <c r="AU400" s="249" t="s">
        <v>83</v>
      </c>
      <c r="AY400" s="17" t="s">
        <v>161</v>
      </c>
      <c r="BE400" s="250">
        <f>IF(N400="základní",J400,0)</f>
        <v>0</v>
      </c>
      <c r="BF400" s="250">
        <f>IF(N400="snížená",J400,0)</f>
        <v>0</v>
      </c>
      <c r="BG400" s="250">
        <f>IF(N400="zákl. přenesená",J400,0)</f>
        <v>0</v>
      </c>
      <c r="BH400" s="250">
        <f>IF(N400="sníž. přenesená",J400,0)</f>
        <v>0</v>
      </c>
      <c r="BI400" s="250">
        <f>IF(N400="nulová",J400,0)</f>
        <v>0</v>
      </c>
      <c r="BJ400" s="17" t="s">
        <v>81</v>
      </c>
      <c r="BK400" s="250">
        <f>ROUND(I400*H400,2)</f>
        <v>0</v>
      </c>
      <c r="BL400" s="17" t="s">
        <v>167</v>
      </c>
      <c r="BM400" s="249" t="s">
        <v>893</v>
      </c>
    </row>
    <row r="401" s="13" customFormat="1">
      <c r="A401" s="13"/>
      <c r="B401" s="251"/>
      <c r="C401" s="252"/>
      <c r="D401" s="253" t="s">
        <v>169</v>
      </c>
      <c r="E401" s="254" t="s">
        <v>1</v>
      </c>
      <c r="F401" s="255" t="s">
        <v>894</v>
      </c>
      <c r="G401" s="252"/>
      <c r="H401" s="256">
        <v>489.92000000000002</v>
      </c>
      <c r="I401" s="257"/>
      <c r="J401" s="252"/>
      <c r="K401" s="252"/>
      <c r="L401" s="258"/>
      <c r="M401" s="259"/>
      <c r="N401" s="260"/>
      <c r="O401" s="260"/>
      <c r="P401" s="260"/>
      <c r="Q401" s="260"/>
      <c r="R401" s="260"/>
      <c r="S401" s="260"/>
      <c r="T401" s="26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2" t="s">
        <v>169</v>
      </c>
      <c r="AU401" s="262" t="s">
        <v>83</v>
      </c>
      <c r="AV401" s="13" t="s">
        <v>83</v>
      </c>
      <c r="AW401" s="13" t="s">
        <v>30</v>
      </c>
      <c r="AX401" s="13" t="s">
        <v>81</v>
      </c>
      <c r="AY401" s="262" t="s">
        <v>161</v>
      </c>
    </row>
    <row r="402" s="2" customFormat="1" ht="21.75" customHeight="1">
      <c r="A402" s="38"/>
      <c r="B402" s="39"/>
      <c r="C402" s="237" t="s">
        <v>895</v>
      </c>
      <c r="D402" s="237" t="s">
        <v>163</v>
      </c>
      <c r="E402" s="238" t="s">
        <v>896</v>
      </c>
      <c r="F402" s="239" t="s">
        <v>897</v>
      </c>
      <c r="G402" s="240" t="s">
        <v>288</v>
      </c>
      <c r="H402" s="241">
        <v>4409.2799999999997</v>
      </c>
      <c r="I402" s="242"/>
      <c r="J402" s="243">
        <f>ROUND(I402*H402,2)</f>
        <v>0</v>
      </c>
      <c r="K402" s="244"/>
      <c r="L402" s="44"/>
      <c r="M402" s="245" t="s">
        <v>1</v>
      </c>
      <c r="N402" s="246" t="s">
        <v>38</v>
      </c>
      <c r="O402" s="91"/>
      <c r="P402" s="247">
        <f>O402*H402</f>
        <v>0</v>
      </c>
      <c r="Q402" s="247">
        <v>0</v>
      </c>
      <c r="R402" s="247">
        <f>Q402*H402</f>
        <v>0</v>
      </c>
      <c r="S402" s="247">
        <v>0</v>
      </c>
      <c r="T402" s="24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9" t="s">
        <v>167</v>
      </c>
      <c r="AT402" s="249" t="s">
        <v>163</v>
      </c>
      <c r="AU402" s="249" t="s">
        <v>83</v>
      </c>
      <c r="AY402" s="17" t="s">
        <v>161</v>
      </c>
      <c r="BE402" s="250">
        <f>IF(N402="základní",J402,0)</f>
        <v>0</v>
      </c>
      <c r="BF402" s="250">
        <f>IF(N402="snížená",J402,0)</f>
        <v>0</v>
      </c>
      <c r="BG402" s="250">
        <f>IF(N402="zákl. přenesená",J402,0)</f>
        <v>0</v>
      </c>
      <c r="BH402" s="250">
        <f>IF(N402="sníž. přenesená",J402,0)</f>
        <v>0</v>
      </c>
      <c r="BI402" s="250">
        <f>IF(N402="nulová",J402,0)</f>
        <v>0</v>
      </c>
      <c r="BJ402" s="17" t="s">
        <v>81</v>
      </c>
      <c r="BK402" s="250">
        <f>ROUND(I402*H402,2)</f>
        <v>0</v>
      </c>
      <c r="BL402" s="17" t="s">
        <v>167</v>
      </c>
      <c r="BM402" s="249" t="s">
        <v>898</v>
      </c>
    </row>
    <row r="403" s="13" customFormat="1">
      <c r="A403" s="13"/>
      <c r="B403" s="251"/>
      <c r="C403" s="252"/>
      <c r="D403" s="253" t="s">
        <v>169</v>
      </c>
      <c r="E403" s="254" t="s">
        <v>1</v>
      </c>
      <c r="F403" s="255" t="s">
        <v>894</v>
      </c>
      <c r="G403" s="252"/>
      <c r="H403" s="256">
        <v>489.92000000000002</v>
      </c>
      <c r="I403" s="257"/>
      <c r="J403" s="252"/>
      <c r="K403" s="252"/>
      <c r="L403" s="258"/>
      <c r="M403" s="259"/>
      <c r="N403" s="260"/>
      <c r="O403" s="260"/>
      <c r="P403" s="260"/>
      <c r="Q403" s="260"/>
      <c r="R403" s="260"/>
      <c r="S403" s="260"/>
      <c r="T403" s="26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2" t="s">
        <v>169</v>
      </c>
      <c r="AU403" s="262" t="s">
        <v>83</v>
      </c>
      <c r="AV403" s="13" t="s">
        <v>83</v>
      </c>
      <c r="AW403" s="13" t="s">
        <v>30</v>
      </c>
      <c r="AX403" s="13" t="s">
        <v>81</v>
      </c>
      <c r="AY403" s="262" t="s">
        <v>161</v>
      </c>
    </row>
    <row r="404" s="13" customFormat="1">
      <c r="A404" s="13"/>
      <c r="B404" s="251"/>
      <c r="C404" s="252"/>
      <c r="D404" s="253" t="s">
        <v>169</v>
      </c>
      <c r="E404" s="252"/>
      <c r="F404" s="255" t="s">
        <v>899</v>
      </c>
      <c r="G404" s="252"/>
      <c r="H404" s="256">
        <v>4409.2799999999997</v>
      </c>
      <c r="I404" s="257"/>
      <c r="J404" s="252"/>
      <c r="K404" s="252"/>
      <c r="L404" s="258"/>
      <c r="M404" s="259"/>
      <c r="N404" s="260"/>
      <c r="O404" s="260"/>
      <c r="P404" s="260"/>
      <c r="Q404" s="260"/>
      <c r="R404" s="260"/>
      <c r="S404" s="260"/>
      <c r="T404" s="26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2" t="s">
        <v>169</v>
      </c>
      <c r="AU404" s="262" t="s">
        <v>83</v>
      </c>
      <c r="AV404" s="13" t="s">
        <v>83</v>
      </c>
      <c r="AW404" s="13" t="s">
        <v>4</v>
      </c>
      <c r="AX404" s="13" t="s">
        <v>81</v>
      </c>
      <c r="AY404" s="262" t="s">
        <v>161</v>
      </c>
    </row>
    <row r="405" s="2" customFormat="1" ht="33" customHeight="1">
      <c r="A405" s="38"/>
      <c r="B405" s="39"/>
      <c r="C405" s="237" t="s">
        <v>900</v>
      </c>
      <c r="D405" s="237" t="s">
        <v>163</v>
      </c>
      <c r="E405" s="238" t="s">
        <v>901</v>
      </c>
      <c r="F405" s="239" t="s">
        <v>902</v>
      </c>
      <c r="G405" s="240" t="s">
        <v>288</v>
      </c>
      <c r="H405" s="241">
        <v>271.07499999999999</v>
      </c>
      <c r="I405" s="242"/>
      <c r="J405" s="243">
        <f>ROUND(I405*H405,2)</f>
        <v>0</v>
      </c>
      <c r="K405" s="244"/>
      <c r="L405" s="44"/>
      <c r="M405" s="245" t="s">
        <v>1</v>
      </c>
      <c r="N405" s="246" t="s">
        <v>38</v>
      </c>
      <c r="O405" s="91"/>
      <c r="P405" s="247">
        <f>O405*H405</f>
        <v>0</v>
      </c>
      <c r="Q405" s="247">
        <v>0</v>
      </c>
      <c r="R405" s="247">
        <f>Q405*H405</f>
        <v>0</v>
      </c>
      <c r="S405" s="247">
        <v>0</v>
      </c>
      <c r="T405" s="24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9" t="s">
        <v>167</v>
      </c>
      <c r="AT405" s="249" t="s">
        <v>163</v>
      </c>
      <c r="AU405" s="249" t="s">
        <v>83</v>
      </c>
      <c r="AY405" s="17" t="s">
        <v>161</v>
      </c>
      <c r="BE405" s="250">
        <f>IF(N405="základní",J405,0)</f>
        <v>0</v>
      </c>
      <c r="BF405" s="250">
        <f>IF(N405="snížená",J405,0)</f>
        <v>0</v>
      </c>
      <c r="BG405" s="250">
        <f>IF(N405="zákl. přenesená",J405,0)</f>
        <v>0</v>
      </c>
      <c r="BH405" s="250">
        <f>IF(N405="sníž. přenesená",J405,0)</f>
        <v>0</v>
      </c>
      <c r="BI405" s="250">
        <f>IF(N405="nulová",J405,0)</f>
        <v>0</v>
      </c>
      <c r="BJ405" s="17" t="s">
        <v>81</v>
      </c>
      <c r="BK405" s="250">
        <f>ROUND(I405*H405,2)</f>
        <v>0</v>
      </c>
      <c r="BL405" s="17" t="s">
        <v>167</v>
      </c>
      <c r="BM405" s="249" t="s">
        <v>903</v>
      </c>
    </row>
    <row r="406" s="13" customFormat="1">
      <c r="A406" s="13"/>
      <c r="B406" s="251"/>
      <c r="C406" s="252"/>
      <c r="D406" s="253" t="s">
        <v>169</v>
      </c>
      <c r="E406" s="254" t="s">
        <v>100</v>
      </c>
      <c r="F406" s="255" t="s">
        <v>904</v>
      </c>
      <c r="G406" s="252"/>
      <c r="H406" s="256">
        <v>271.07499999999999</v>
      </c>
      <c r="I406" s="257"/>
      <c r="J406" s="252"/>
      <c r="K406" s="252"/>
      <c r="L406" s="258"/>
      <c r="M406" s="259"/>
      <c r="N406" s="260"/>
      <c r="O406" s="260"/>
      <c r="P406" s="260"/>
      <c r="Q406" s="260"/>
      <c r="R406" s="260"/>
      <c r="S406" s="260"/>
      <c r="T406" s="26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2" t="s">
        <v>169</v>
      </c>
      <c r="AU406" s="262" t="s">
        <v>83</v>
      </c>
      <c r="AV406" s="13" t="s">
        <v>83</v>
      </c>
      <c r="AW406" s="13" t="s">
        <v>30</v>
      </c>
      <c r="AX406" s="13" t="s">
        <v>81</v>
      </c>
      <c r="AY406" s="262" t="s">
        <v>161</v>
      </c>
    </row>
    <row r="407" s="2" customFormat="1" ht="33" customHeight="1">
      <c r="A407" s="38"/>
      <c r="B407" s="39"/>
      <c r="C407" s="237" t="s">
        <v>905</v>
      </c>
      <c r="D407" s="237" t="s">
        <v>163</v>
      </c>
      <c r="E407" s="238" t="s">
        <v>906</v>
      </c>
      <c r="F407" s="239" t="s">
        <v>907</v>
      </c>
      <c r="G407" s="240" t="s">
        <v>288</v>
      </c>
      <c r="H407" s="241">
        <v>303.39499999999998</v>
      </c>
      <c r="I407" s="242"/>
      <c r="J407" s="243">
        <f>ROUND(I407*H407,2)</f>
        <v>0</v>
      </c>
      <c r="K407" s="244"/>
      <c r="L407" s="44"/>
      <c r="M407" s="245" t="s">
        <v>1</v>
      </c>
      <c r="N407" s="246" t="s">
        <v>38</v>
      </c>
      <c r="O407" s="91"/>
      <c r="P407" s="247">
        <f>O407*H407</f>
        <v>0</v>
      </c>
      <c r="Q407" s="247">
        <v>0</v>
      </c>
      <c r="R407" s="247">
        <f>Q407*H407</f>
        <v>0</v>
      </c>
      <c r="S407" s="247">
        <v>0</v>
      </c>
      <c r="T407" s="24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9" t="s">
        <v>167</v>
      </c>
      <c r="AT407" s="249" t="s">
        <v>163</v>
      </c>
      <c r="AU407" s="249" t="s">
        <v>83</v>
      </c>
      <c r="AY407" s="17" t="s">
        <v>161</v>
      </c>
      <c r="BE407" s="250">
        <f>IF(N407="základní",J407,0)</f>
        <v>0</v>
      </c>
      <c r="BF407" s="250">
        <f>IF(N407="snížená",J407,0)</f>
        <v>0</v>
      </c>
      <c r="BG407" s="250">
        <f>IF(N407="zákl. přenesená",J407,0)</f>
        <v>0</v>
      </c>
      <c r="BH407" s="250">
        <f>IF(N407="sníž. přenesená",J407,0)</f>
        <v>0</v>
      </c>
      <c r="BI407" s="250">
        <f>IF(N407="nulová",J407,0)</f>
        <v>0</v>
      </c>
      <c r="BJ407" s="17" t="s">
        <v>81</v>
      </c>
      <c r="BK407" s="250">
        <f>ROUND(I407*H407,2)</f>
        <v>0</v>
      </c>
      <c r="BL407" s="17" t="s">
        <v>167</v>
      </c>
      <c r="BM407" s="249" t="s">
        <v>908</v>
      </c>
    </row>
    <row r="408" s="13" customFormat="1">
      <c r="A408" s="13"/>
      <c r="B408" s="251"/>
      <c r="C408" s="252"/>
      <c r="D408" s="253" t="s">
        <v>169</v>
      </c>
      <c r="E408" s="254" t="s">
        <v>109</v>
      </c>
      <c r="F408" s="255" t="s">
        <v>909</v>
      </c>
      <c r="G408" s="252"/>
      <c r="H408" s="256">
        <v>65.944999999999993</v>
      </c>
      <c r="I408" s="257"/>
      <c r="J408" s="252"/>
      <c r="K408" s="252"/>
      <c r="L408" s="258"/>
      <c r="M408" s="259"/>
      <c r="N408" s="260"/>
      <c r="O408" s="260"/>
      <c r="P408" s="260"/>
      <c r="Q408" s="260"/>
      <c r="R408" s="260"/>
      <c r="S408" s="260"/>
      <c r="T408" s="26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2" t="s">
        <v>169</v>
      </c>
      <c r="AU408" s="262" t="s">
        <v>83</v>
      </c>
      <c r="AV408" s="13" t="s">
        <v>83</v>
      </c>
      <c r="AW408" s="13" t="s">
        <v>30</v>
      </c>
      <c r="AX408" s="13" t="s">
        <v>73</v>
      </c>
      <c r="AY408" s="262" t="s">
        <v>161</v>
      </c>
    </row>
    <row r="409" s="13" customFormat="1">
      <c r="A409" s="13"/>
      <c r="B409" s="251"/>
      <c r="C409" s="252"/>
      <c r="D409" s="253" t="s">
        <v>169</v>
      </c>
      <c r="E409" s="254" t="s">
        <v>106</v>
      </c>
      <c r="F409" s="255" t="s">
        <v>910</v>
      </c>
      <c r="G409" s="252"/>
      <c r="H409" s="256">
        <v>237.44999999999999</v>
      </c>
      <c r="I409" s="257"/>
      <c r="J409" s="252"/>
      <c r="K409" s="252"/>
      <c r="L409" s="258"/>
      <c r="M409" s="259"/>
      <c r="N409" s="260"/>
      <c r="O409" s="260"/>
      <c r="P409" s="260"/>
      <c r="Q409" s="260"/>
      <c r="R409" s="260"/>
      <c r="S409" s="260"/>
      <c r="T409" s="26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2" t="s">
        <v>169</v>
      </c>
      <c r="AU409" s="262" t="s">
        <v>83</v>
      </c>
      <c r="AV409" s="13" t="s">
        <v>83</v>
      </c>
      <c r="AW409" s="13" t="s">
        <v>30</v>
      </c>
      <c r="AX409" s="13" t="s">
        <v>73</v>
      </c>
      <c r="AY409" s="262" t="s">
        <v>161</v>
      </c>
    </row>
    <row r="410" s="14" customFormat="1">
      <c r="A410" s="14"/>
      <c r="B410" s="274"/>
      <c r="C410" s="275"/>
      <c r="D410" s="253" t="s">
        <v>169</v>
      </c>
      <c r="E410" s="276" t="s">
        <v>1</v>
      </c>
      <c r="F410" s="277" t="s">
        <v>346</v>
      </c>
      <c r="G410" s="275"/>
      <c r="H410" s="278">
        <v>303.39499999999998</v>
      </c>
      <c r="I410" s="279"/>
      <c r="J410" s="275"/>
      <c r="K410" s="275"/>
      <c r="L410" s="280"/>
      <c r="M410" s="281"/>
      <c r="N410" s="282"/>
      <c r="O410" s="282"/>
      <c r="P410" s="282"/>
      <c r="Q410" s="282"/>
      <c r="R410" s="282"/>
      <c r="S410" s="282"/>
      <c r="T410" s="28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84" t="s">
        <v>169</v>
      </c>
      <c r="AU410" s="284" t="s">
        <v>83</v>
      </c>
      <c r="AV410" s="14" t="s">
        <v>167</v>
      </c>
      <c r="AW410" s="14" t="s">
        <v>30</v>
      </c>
      <c r="AX410" s="14" t="s">
        <v>81</v>
      </c>
      <c r="AY410" s="284" t="s">
        <v>161</v>
      </c>
    </row>
    <row r="411" s="2" customFormat="1" ht="33" customHeight="1">
      <c r="A411" s="38"/>
      <c r="B411" s="39"/>
      <c r="C411" s="237" t="s">
        <v>911</v>
      </c>
      <c r="D411" s="237" t="s">
        <v>163</v>
      </c>
      <c r="E411" s="238" t="s">
        <v>912</v>
      </c>
      <c r="F411" s="239" t="s">
        <v>913</v>
      </c>
      <c r="G411" s="240" t="s">
        <v>288</v>
      </c>
      <c r="H411" s="241">
        <v>177.69999999999999</v>
      </c>
      <c r="I411" s="242"/>
      <c r="J411" s="243">
        <f>ROUND(I411*H411,2)</f>
        <v>0</v>
      </c>
      <c r="K411" s="244"/>
      <c r="L411" s="44"/>
      <c r="M411" s="245" t="s">
        <v>1</v>
      </c>
      <c r="N411" s="246" t="s">
        <v>38</v>
      </c>
      <c r="O411" s="91"/>
      <c r="P411" s="247">
        <f>O411*H411</f>
        <v>0</v>
      </c>
      <c r="Q411" s="247">
        <v>0</v>
      </c>
      <c r="R411" s="247">
        <f>Q411*H411</f>
        <v>0</v>
      </c>
      <c r="S411" s="247">
        <v>0</v>
      </c>
      <c r="T411" s="24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9" t="s">
        <v>167</v>
      </c>
      <c r="AT411" s="249" t="s">
        <v>163</v>
      </c>
      <c r="AU411" s="249" t="s">
        <v>83</v>
      </c>
      <c r="AY411" s="17" t="s">
        <v>161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7" t="s">
        <v>81</v>
      </c>
      <c r="BK411" s="250">
        <f>ROUND(I411*H411,2)</f>
        <v>0</v>
      </c>
      <c r="BL411" s="17" t="s">
        <v>167</v>
      </c>
      <c r="BM411" s="249" t="s">
        <v>914</v>
      </c>
    </row>
    <row r="412" s="13" customFormat="1">
      <c r="A412" s="13"/>
      <c r="B412" s="251"/>
      <c r="C412" s="252"/>
      <c r="D412" s="253" t="s">
        <v>169</v>
      </c>
      <c r="E412" s="254" t="s">
        <v>96</v>
      </c>
      <c r="F412" s="255" t="s">
        <v>98</v>
      </c>
      <c r="G412" s="252"/>
      <c r="H412" s="256">
        <v>152.90000000000001</v>
      </c>
      <c r="I412" s="257"/>
      <c r="J412" s="252"/>
      <c r="K412" s="252"/>
      <c r="L412" s="258"/>
      <c r="M412" s="259"/>
      <c r="N412" s="260"/>
      <c r="O412" s="260"/>
      <c r="P412" s="260"/>
      <c r="Q412" s="260"/>
      <c r="R412" s="260"/>
      <c r="S412" s="260"/>
      <c r="T412" s="26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2" t="s">
        <v>169</v>
      </c>
      <c r="AU412" s="262" t="s">
        <v>83</v>
      </c>
      <c r="AV412" s="13" t="s">
        <v>83</v>
      </c>
      <c r="AW412" s="13" t="s">
        <v>30</v>
      </c>
      <c r="AX412" s="13" t="s">
        <v>73</v>
      </c>
      <c r="AY412" s="262" t="s">
        <v>161</v>
      </c>
    </row>
    <row r="413" s="13" customFormat="1">
      <c r="A413" s="13"/>
      <c r="B413" s="251"/>
      <c r="C413" s="252"/>
      <c r="D413" s="253" t="s">
        <v>169</v>
      </c>
      <c r="E413" s="254" t="s">
        <v>93</v>
      </c>
      <c r="F413" s="255" t="s">
        <v>95</v>
      </c>
      <c r="G413" s="252"/>
      <c r="H413" s="256">
        <v>24.800000000000001</v>
      </c>
      <c r="I413" s="257"/>
      <c r="J413" s="252"/>
      <c r="K413" s="252"/>
      <c r="L413" s="258"/>
      <c r="M413" s="259"/>
      <c r="N413" s="260"/>
      <c r="O413" s="260"/>
      <c r="P413" s="260"/>
      <c r="Q413" s="260"/>
      <c r="R413" s="260"/>
      <c r="S413" s="260"/>
      <c r="T413" s="26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2" t="s">
        <v>169</v>
      </c>
      <c r="AU413" s="262" t="s">
        <v>83</v>
      </c>
      <c r="AV413" s="13" t="s">
        <v>83</v>
      </c>
      <c r="AW413" s="13" t="s">
        <v>30</v>
      </c>
      <c r="AX413" s="13" t="s">
        <v>73</v>
      </c>
      <c r="AY413" s="262" t="s">
        <v>161</v>
      </c>
    </row>
    <row r="414" s="14" customFormat="1">
      <c r="A414" s="14"/>
      <c r="B414" s="274"/>
      <c r="C414" s="275"/>
      <c r="D414" s="253" t="s">
        <v>169</v>
      </c>
      <c r="E414" s="276" t="s">
        <v>1</v>
      </c>
      <c r="F414" s="277" t="s">
        <v>346</v>
      </c>
      <c r="G414" s="275"/>
      <c r="H414" s="278">
        <v>177.69999999999999</v>
      </c>
      <c r="I414" s="279"/>
      <c r="J414" s="275"/>
      <c r="K414" s="275"/>
      <c r="L414" s="280"/>
      <c r="M414" s="281"/>
      <c r="N414" s="282"/>
      <c r="O414" s="282"/>
      <c r="P414" s="282"/>
      <c r="Q414" s="282"/>
      <c r="R414" s="282"/>
      <c r="S414" s="282"/>
      <c r="T414" s="28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84" t="s">
        <v>169</v>
      </c>
      <c r="AU414" s="284" t="s">
        <v>83</v>
      </c>
      <c r="AV414" s="14" t="s">
        <v>167</v>
      </c>
      <c r="AW414" s="14" t="s">
        <v>30</v>
      </c>
      <c r="AX414" s="14" t="s">
        <v>81</v>
      </c>
      <c r="AY414" s="284" t="s">
        <v>161</v>
      </c>
    </row>
    <row r="415" s="12" customFormat="1" ht="22.8" customHeight="1">
      <c r="A415" s="12"/>
      <c r="B415" s="221"/>
      <c r="C415" s="222"/>
      <c r="D415" s="223" t="s">
        <v>72</v>
      </c>
      <c r="E415" s="235" t="s">
        <v>915</v>
      </c>
      <c r="F415" s="235" t="s">
        <v>916</v>
      </c>
      <c r="G415" s="222"/>
      <c r="H415" s="222"/>
      <c r="I415" s="225"/>
      <c r="J415" s="236">
        <f>BK415</f>
        <v>0</v>
      </c>
      <c r="K415" s="222"/>
      <c r="L415" s="227"/>
      <c r="M415" s="228"/>
      <c r="N415" s="229"/>
      <c r="O415" s="229"/>
      <c r="P415" s="230">
        <f>P416</f>
        <v>0</v>
      </c>
      <c r="Q415" s="229"/>
      <c r="R415" s="230">
        <f>R416</f>
        <v>0</v>
      </c>
      <c r="S415" s="229"/>
      <c r="T415" s="231">
        <f>T416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32" t="s">
        <v>81</v>
      </c>
      <c r="AT415" s="233" t="s">
        <v>72</v>
      </c>
      <c r="AU415" s="233" t="s">
        <v>81</v>
      </c>
      <c r="AY415" s="232" t="s">
        <v>161</v>
      </c>
      <c r="BK415" s="234">
        <f>BK416</f>
        <v>0</v>
      </c>
    </row>
    <row r="416" s="2" customFormat="1" ht="21.75" customHeight="1">
      <c r="A416" s="38"/>
      <c r="B416" s="39"/>
      <c r="C416" s="237" t="s">
        <v>917</v>
      </c>
      <c r="D416" s="237" t="s">
        <v>163</v>
      </c>
      <c r="E416" s="238" t="s">
        <v>918</v>
      </c>
      <c r="F416" s="239" t="s">
        <v>919</v>
      </c>
      <c r="G416" s="240" t="s">
        <v>288</v>
      </c>
      <c r="H416" s="241">
        <v>567.89599999999996</v>
      </c>
      <c r="I416" s="242"/>
      <c r="J416" s="243">
        <f>ROUND(I416*H416,2)</f>
        <v>0</v>
      </c>
      <c r="K416" s="244"/>
      <c r="L416" s="44"/>
      <c r="M416" s="295" t="s">
        <v>1</v>
      </c>
      <c r="N416" s="296" t="s">
        <v>38</v>
      </c>
      <c r="O416" s="297"/>
      <c r="P416" s="298">
        <f>O416*H416</f>
        <v>0</v>
      </c>
      <c r="Q416" s="298">
        <v>0</v>
      </c>
      <c r="R416" s="298">
        <f>Q416*H416</f>
        <v>0</v>
      </c>
      <c r="S416" s="298">
        <v>0</v>
      </c>
      <c r="T416" s="299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9" t="s">
        <v>167</v>
      </c>
      <c r="AT416" s="249" t="s">
        <v>163</v>
      </c>
      <c r="AU416" s="249" t="s">
        <v>83</v>
      </c>
      <c r="AY416" s="17" t="s">
        <v>161</v>
      </c>
      <c r="BE416" s="250">
        <f>IF(N416="základní",J416,0)</f>
        <v>0</v>
      </c>
      <c r="BF416" s="250">
        <f>IF(N416="snížená",J416,0)</f>
        <v>0</v>
      </c>
      <c r="BG416" s="250">
        <f>IF(N416="zákl. přenesená",J416,0)</f>
        <v>0</v>
      </c>
      <c r="BH416" s="250">
        <f>IF(N416="sníž. přenesená",J416,0)</f>
        <v>0</v>
      </c>
      <c r="BI416" s="250">
        <f>IF(N416="nulová",J416,0)</f>
        <v>0</v>
      </c>
      <c r="BJ416" s="17" t="s">
        <v>81</v>
      </c>
      <c r="BK416" s="250">
        <f>ROUND(I416*H416,2)</f>
        <v>0</v>
      </c>
      <c r="BL416" s="17" t="s">
        <v>167</v>
      </c>
      <c r="BM416" s="249" t="s">
        <v>920</v>
      </c>
    </row>
    <row r="417" s="2" customFormat="1" ht="6.96" customHeight="1">
      <c r="A417" s="38"/>
      <c r="B417" s="66"/>
      <c r="C417" s="67"/>
      <c r="D417" s="67"/>
      <c r="E417" s="67"/>
      <c r="F417" s="67"/>
      <c r="G417" s="67"/>
      <c r="H417" s="67"/>
      <c r="I417" s="184"/>
      <c r="J417" s="67"/>
      <c r="K417" s="67"/>
      <c r="L417" s="44"/>
      <c r="M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</row>
  </sheetData>
  <sheetProtection sheet="1" autoFilter="0" formatColumns="0" formatRows="0" objects="1" scenarios="1" spinCount="100000" saltValue="sThCIuAZRHmFBSs9xX8ZhLkqIwdXCoGDoWK+qDT80jPgtkXR8kESx7EaQk5Ya5co0PX7cEPwWKSVBNhXBOc5hg==" hashValue="3iEbBSSfxF2JLo4TH8XnML68HSOImJboFFDCMdEFDJr8U0CJrQnxYzSDqG06Ll0FK+axC9wJC7MsSlowmtaWiA==" algorithmName="SHA-512" password="CFC9"/>
  <autoFilter ref="C130:K41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hidden="1" s="1" customFormat="1" ht="24.96" customHeight="1">
      <c r="B4" s="20"/>
      <c r="D4" s="141" t="s">
        <v>99</v>
      </c>
      <c r="I4" s="136"/>
      <c r="L4" s="20"/>
      <c r="M4" s="142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3" t="s">
        <v>16</v>
      </c>
      <c r="I6" s="136"/>
      <c r="L6" s="20"/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Město Nymburk</v>
      </c>
      <c r="F7" s="143"/>
      <c r="G7" s="143"/>
      <c r="H7" s="143"/>
      <c r="I7" s="136"/>
      <c r="L7" s="20"/>
    </row>
    <row r="8" hidden="1" s="2" customFormat="1" ht="12" customHeight="1">
      <c r="A8" s="38"/>
      <c r="B8" s="44"/>
      <c r="C8" s="38"/>
      <c r="D8" s="143" t="s">
        <v>112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6" t="s">
        <v>921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ROUND((SUM(BE116:BE162)),  2)</f>
        <v>0</v>
      </c>
      <c r="G33" s="38"/>
      <c r="H33" s="38"/>
      <c r="I33" s="163">
        <v>0.20999999999999999</v>
      </c>
      <c r="J33" s="162">
        <f>ROUND(((SUM(BE116:BE162))*I33),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ROUND((SUM(BF116:BF162)),  2)</f>
        <v>0</v>
      </c>
      <c r="G34" s="38"/>
      <c r="H34" s="38"/>
      <c r="I34" s="163">
        <v>0.14999999999999999</v>
      </c>
      <c r="J34" s="162">
        <f>ROUND(((SUM(BF116:BF162))*I34),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ROUND((SUM(BG116:BG162)),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ROUND((SUM(BH116:BH162)),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ROUND((SUM(BI116:BI162)),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Město Nymburk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127</v>
      </c>
      <c r="D94" s="190"/>
      <c r="E94" s="190"/>
      <c r="F94" s="190"/>
      <c r="G94" s="190"/>
      <c r="H94" s="190"/>
      <c r="I94" s="191"/>
      <c r="J94" s="192" t="s">
        <v>128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129</v>
      </c>
      <c r="D96" s="40"/>
      <c r="E96" s="40"/>
      <c r="F96" s="40"/>
      <c r="G96" s="40"/>
      <c r="H96" s="40"/>
      <c r="I96" s="145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14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184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187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146</v>
      </c>
      <c r="D103" s="40"/>
      <c r="E103" s="40"/>
      <c r="F103" s="40"/>
      <c r="G103" s="40"/>
      <c r="H103" s="40"/>
      <c r="I103" s="14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145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145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3.25" customHeight="1">
      <c r="A106" s="38"/>
      <c r="B106" s="39"/>
      <c r="C106" s="40"/>
      <c r="D106" s="40"/>
      <c r="E106" s="188" t="str">
        <f>E7</f>
        <v>Revitalizace veřejného prostranství při křížení ulice Zbožská a Boleslavské třídy Nymburk - investice Město Nymburk</v>
      </c>
      <c r="F106" s="32"/>
      <c r="G106" s="32"/>
      <c r="H106" s="32"/>
      <c r="I106" s="145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112</v>
      </c>
      <c r="D107" s="40"/>
      <c r="E107" s="40"/>
      <c r="F107" s="40"/>
      <c r="G107" s="40"/>
      <c r="H107" s="40"/>
      <c r="I107" s="145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SO 401 - Veřejné osvětlení</v>
      </c>
      <c r="F108" s="40"/>
      <c r="G108" s="40"/>
      <c r="H108" s="40"/>
      <c r="I108" s="145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148" t="s">
        <v>22</v>
      </c>
      <c r="J110" s="79" t="str">
        <f>IF(J12="","",J12)</f>
        <v>16. 3. 2021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 xml:space="preserve"> </v>
      </c>
      <c r="G112" s="40"/>
      <c r="H112" s="40"/>
      <c r="I112" s="148" t="s">
        <v>29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27</v>
      </c>
      <c r="D113" s="40"/>
      <c r="E113" s="40"/>
      <c r="F113" s="27" t="str">
        <f>IF(E18="","",E18)</f>
        <v>Vyplň údaj</v>
      </c>
      <c r="G113" s="40"/>
      <c r="H113" s="40"/>
      <c r="I113" s="148" t="s">
        <v>31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14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208"/>
      <c r="B115" s="209"/>
      <c r="C115" s="210" t="s">
        <v>147</v>
      </c>
      <c r="D115" s="211" t="s">
        <v>58</v>
      </c>
      <c r="E115" s="211" t="s">
        <v>54</v>
      </c>
      <c r="F115" s="211" t="s">
        <v>55</v>
      </c>
      <c r="G115" s="211" t="s">
        <v>148</v>
      </c>
      <c r="H115" s="211" t="s">
        <v>149</v>
      </c>
      <c r="I115" s="212" t="s">
        <v>150</v>
      </c>
      <c r="J115" s="213" t="s">
        <v>128</v>
      </c>
      <c r="K115" s="214" t="s">
        <v>151</v>
      </c>
      <c r="L115" s="215"/>
      <c r="M115" s="100" t="s">
        <v>1</v>
      </c>
      <c r="N115" s="101" t="s">
        <v>37</v>
      </c>
      <c r="O115" s="101" t="s">
        <v>152</v>
      </c>
      <c r="P115" s="101" t="s">
        <v>153</v>
      </c>
      <c r="Q115" s="101" t="s">
        <v>154</v>
      </c>
      <c r="R115" s="101" t="s">
        <v>155</v>
      </c>
      <c r="S115" s="101" t="s">
        <v>156</v>
      </c>
      <c r="T115" s="102" t="s">
        <v>157</v>
      </c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</row>
    <row r="116" s="2" customFormat="1" ht="22.8" customHeight="1">
      <c r="A116" s="38"/>
      <c r="B116" s="39"/>
      <c r="C116" s="107" t="s">
        <v>158</v>
      </c>
      <c r="D116" s="40"/>
      <c r="E116" s="40"/>
      <c r="F116" s="40"/>
      <c r="G116" s="40"/>
      <c r="H116" s="40"/>
      <c r="I116" s="145"/>
      <c r="J116" s="216">
        <f>BK116</f>
        <v>0</v>
      </c>
      <c r="K116" s="40"/>
      <c r="L116" s="44"/>
      <c r="M116" s="103"/>
      <c r="N116" s="217"/>
      <c r="O116" s="104"/>
      <c r="P116" s="218">
        <f>SUM(P117:P162)</f>
        <v>0</v>
      </c>
      <c r="Q116" s="104"/>
      <c r="R116" s="218">
        <f>SUM(R117:R162)</f>
        <v>0</v>
      </c>
      <c r="S116" s="104"/>
      <c r="T116" s="219">
        <f>SUM(T117:T162)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72</v>
      </c>
      <c r="AU116" s="17" t="s">
        <v>130</v>
      </c>
      <c r="BK116" s="220">
        <f>SUM(BK117:BK162)</f>
        <v>0</v>
      </c>
    </row>
    <row r="117" s="2" customFormat="1" ht="16.5" customHeight="1">
      <c r="A117" s="38"/>
      <c r="B117" s="39"/>
      <c r="C117" s="237" t="s">
        <v>81</v>
      </c>
      <c r="D117" s="237" t="s">
        <v>163</v>
      </c>
      <c r="E117" s="238" t="s">
        <v>922</v>
      </c>
      <c r="F117" s="239" t="s">
        <v>923</v>
      </c>
      <c r="G117" s="240" t="s">
        <v>924</v>
      </c>
      <c r="H117" s="241">
        <v>1</v>
      </c>
      <c r="I117" s="242"/>
      <c r="J117" s="243">
        <f>ROUND(I117*H117,2)</f>
        <v>0</v>
      </c>
      <c r="K117" s="244"/>
      <c r="L117" s="44"/>
      <c r="M117" s="245" t="s">
        <v>1</v>
      </c>
      <c r="N117" s="246" t="s">
        <v>38</v>
      </c>
      <c r="O117" s="91"/>
      <c r="P117" s="247">
        <f>O117*H117</f>
        <v>0</v>
      </c>
      <c r="Q117" s="247">
        <v>0</v>
      </c>
      <c r="R117" s="247">
        <f>Q117*H117</f>
        <v>0</v>
      </c>
      <c r="S117" s="247">
        <v>0</v>
      </c>
      <c r="T117" s="24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49" t="s">
        <v>167</v>
      </c>
      <c r="AT117" s="249" t="s">
        <v>163</v>
      </c>
      <c r="AU117" s="249" t="s">
        <v>73</v>
      </c>
      <c r="AY117" s="17" t="s">
        <v>161</v>
      </c>
      <c r="BE117" s="250">
        <f>IF(N117="základní",J117,0)</f>
        <v>0</v>
      </c>
      <c r="BF117" s="250">
        <f>IF(N117="snížená",J117,0)</f>
        <v>0</v>
      </c>
      <c r="BG117" s="250">
        <f>IF(N117="zákl. přenesená",J117,0)</f>
        <v>0</v>
      </c>
      <c r="BH117" s="250">
        <f>IF(N117="sníž. přenesená",J117,0)</f>
        <v>0</v>
      </c>
      <c r="BI117" s="250">
        <f>IF(N117="nulová",J117,0)</f>
        <v>0</v>
      </c>
      <c r="BJ117" s="17" t="s">
        <v>81</v>
      </c>
      <c r="BK117" s="250">
        <f>ROUND(I117*H117,2)</f>
        <v>0</v>
      </c>
      <c r="BL117" s="17" t="s">
        <v>167</v>
      </c>
      <c r="BM117" s="249" t="s">
        <v>167</v>
      </c>
    </row>
    <row r="118" s="2" customFormat="1" ht="16.5" customHeight="1">
      <c r="A118" s="38"/>
      <c r="B118" s="39"/>
      <c r="C118" s="237" t="s">
        <v>83</v>
      </c>
      <c r="D118" s="237" t="s">
        <v>163</v>
      </c>
      <c r="E118" s="238" t="s">
        <v>925</v>
      </c>
      <c r="F118" s="239" t="s">
        <v>926</v>
      </c>
      <c r="G118" s="240" t="s">
        <v>924</v>
      </c>
      <c r="H118" s="241">
        <v>6</v>
      </c>
      <c r="I118" s="242"/>
      <c r="J118" s="243">
        <f>ROUND(I118*H118,2)</f>
        <v>0</v>
      </c>
      <c r="K118" s="244"/>
      <c r="L118" s="44"/>
      <c r="M118" s="245" t="s">
        <v>1</v>
      </c>
      <c r="N118" s="246" t="s">
        <v>38</v>
      </c>
      <c r="O118" s="91"/>
      <c r="P118" s="247">
        <f>O118*H118</f>
        <v>0</v>
      </c>
      <c r="Q118" s="247">
        <v>0</v>
      </c>
      <c r="R118" s="247">
        <f>Q118*H118</f>
        <v>0</v>
      </c>
      <c r="S118" s="247">
        <v>0</v>
      </c>
      <c r="T118" s="24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49" t="s">
        <v>167</v>
      </c>
      <c r="AT118" s="249" t="s">
        <v>163</v>
      </c>
      <c r="AU118" s="249" t="s">
        <v>73</v>
      </c>
      <c r="AY118" s="17" t="s">
        <v>161</v>
      </c>
      <c r="BE118" s="250">
        <f>IF(N118="základní",J118,0)</f>
        <v>0</v>
      </c>
      <c r="BF118" s="250">
        <f>IF(N118="snížená",J118,0)</f>
        <v>0</v>
      </c>
      <c r="BG118" s="250">
        <f>IF(N118="zákl. přenesená",J118,0)</f>
        <v>0</v>
      </c>
      <c r="BH118" s="250">
        <f>IF(N118="sníž. přenesená",J118,0)</f>
        <v>0</v>
      </c>
      <c r="BI118" s="250">
        <f>IF(N118="nulová",J118,0)</f>
        <v>0</v>
      </c>
      <c r="BJ118" s="17" t="s">
        <v>81</v>
      </c>
      <c r="BK118" s="250">
        <f>ROUND(I118*H118,2)</f>
        <v>0</v>
      </c>
      <c r="BL118" s="17" t="s">
        <v>167</v>
      </c>
      <c r="BM118" s="249" t="s">
        <v>186</v>
      </c>
    </row>
    <row r="119" s="2" customFormat="1" ht="16.5" customHeight="1">
      <c r="A119" s="38"/>
      <c r="B119" s="39"/>
      <c r="C119" s="237" t="s">
        <v>175</v>
      </c>
      <c r="D119" s="237" t="s">
        <v>163</v>
      </c>
      <c r="E119" s="238" t="s">
        <v>927</v>
      </c>
      <c r="F119" s="239" t="s">
        <v>928</v>
      </c>
      <c r="G119" s="240" t="s">
        <v>924</v>
      </c>
      <c r="H119" s="241">
        <v>6</v>
      </c>
      <c r="I119" s="242"/>
      <c r="J119" s="243">
        <f>ROUND(I119*H119,2)</f>
        <v>0</v>
      </c>
      <c r="K119" s="244"/>
      <c r="L119" s="44"/>
      <c r="M119" s="245" t="s">
        <v>1</v>
      </c>
      <c r="N119" s="246" t="s">
        <v>38</v>
      </c>
      <c r="O119" s="91"/>
      <c r="P119" s="247">
        <f>O119*H119</f>
        <v>0</v>
      </c>
      <c r="Q119" s="247">
        <v>0</v>
      </c>
      <c r="R119" s="247">
        <f>Q119*H119</f>
        <v>0</v>
      </c>
      <c r="S119" s="247">
        <v>0</v>
      </c>
      <c r="T119" s="24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9" t="s">
        <v>167</v>
      </c>
      <c r="AT119" s="249" t="s">
        <v>163</v>
      </c>
      <c r="AU119" s="249" t="s">
        <v>73</v>
      </c>
      <c r="AY119" s="17" t="s">
        <v>161</v>
      </c>
      <c r="BE119" s="250">
        <f>IF(N119="základní",J119,0)</f>
        <v>0</v>
      </c>
      <c r="BF119" s="250">
        <f>IF(N119="snížená",J119,0)</f>
        <v>0</v>
      </c>
      <c r="BG119" s="250">
        <f>IF(N119="zákl. přenesená",J119,0)</f>
        <v>0</v>
      </c>
      <c r="BH119" s="250">
        <f>IF(N119="sníž. přenesená",J119,0)</f>
        <v>0</v>
      </c>
      <c r="BI119" s="250">
        <f>IF(N119="nulová",J119,0)</f>
        <v>0</v>
      </c>
      <c r="BJ119" s="17" t="s">
        <v>81</v>
      </c>
      <c r="BK119" s="250">
        <f>ROUND(I119*H119,2)</f>
        <v>0</v>
      </c>
      <c r="BL119" s="17" t="s">
        <v>167</v>
      </c>
      <c r="BM119" s="249" t="s">
        <v>194</v>
      </c>
    </row>
    <row r="120" s="2" customFormat="1" ht="16.5" customHeight="1">
      <c r="A120" s="38"/>
      <c r="B120" s="39"/>
      <c r="C120" s="237" t="s">
        <v>167</v>
      </c>
      <c r="D120" s="237" t="s">
        <v>163</v>
      </c>
      <c r="E120" s="238" t="s">
        <v>81</v>
      </c>
      <c r="F120" s="239" t="s">
        <v>929</v>
      </c>
      <c r="G120" s="240" t="s">
        <v>924</v>
      </c>
      <c r="H120" s="241">
        <v>6</v>
      </c>
      <c r="I120" s="242"/>
      <c r="J120" s="243">
        <f>ROUND(I120*H120,2)</f>
        <v>0</v>
      </c>
      <c r="K120" s="244"/>
      <c r="L120" s="44"/>
      <c r="M120" s="245" t="s">
        <v>1</v>
      </c>
      <c r="N120" s="246" t="s">
        <v>38</v>
      </c>
      <c r="O120" s="91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49" t="s">
        <v>167</v>
      </c>
      <c r="AT120" s="249" t="s">
        <v>163</v>
      </c>
      <c r="AU120" s="249" t="s">
        <v>73</v>
      </c>
      <c r="AY120" s="17" t="s">
        <v>161</v>
      </c>
      <c r="BE120" s="250">
        <f>IF(N120="základní",J120,0)</f>
        <v>0</v>
      </c>
      <c r="BF120" s="250">
        <f>IF(N120="snížená",J120,0)</f>
        <v>0</v>
      </c>
      <c r="BG120" s="250">
        <f>IF(N120="zákl. přenesená",J120,0)</f>
        <v>0</v>
      </c>
      <c r="BH120" s="250">
        <f>IF(N120="sníž. přenesená",J120,0)</f>
        <v>0</v>
      </c>
      <c r="BI120" s="250">
        <f>IF(N120="nulová",J120,0)</f>
        <v>0</v>
      </c>
      <c r="BJ120" s="17" t="s">
        <v>81</v>
      </c>
      <c r="BK120" s="250">
        <f>ROUND(I120*H120,2)</f>
        <v>0</v>
      </c>
      <c r="BL120" s="17" t="s">
        <v>167</v>
      </c>
      <c r="BM120" s="249" t="s">
        <v>203</v>
      </c>
    </row>
    <row r="121" s="2" customFormat="1" ht="16.5" customHeight="1">
      <c r="A121" s="38"/>
      <c r="B121" s="39"/>
      <c r="C121" s="237" t="s">
        <v>182</v>
      </c>
      <c r="D121" s="237" t="s">
        <v>163</v>
      </c>
      <c r="E121" s="238" t="s">
        <v>83</v>
      </c>
      <c r="F121" s="239" t="s">
        <v>930</v>
      </c>
      <c r="G121" s="240" t="s">
        <v>924</v>
      </c>
      <c r="H121" s="241">
        <v>3</v>
      </c>
      <c r="I121" s="242"/>
      <c r="J121" s="243">
        <f>ROUND(I121*H121,2)</f>
        <v>0</v>
      </c>
      <c r="K121" s="244"/>
      <c r="L121" s="44"/>
      <c r="M121" s="245" t="s">
        <v>1</v>
      </c>
      <c r="N121" s="246" t="s">
        <v>38</v>
      </c>
      <c r="O121" s="91"/>
      <c r="P121" s="247">
        <f>O121*H121</f>
        <v>0</v>
      </c>
      <c r="Q121" s="247">
        <v>0</v>
      </c>
      <c r="R121" s="247">
        <f>Q121*H121</f>
        <v>0</v>
      </c>
      <c r="S121" s="247">
        <v>0</v>
      </c>
      <c r="T121" s="24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9" t="s">
        <v>167</v>
      </c>
      <c r="AT121" s="249" t="s">
        <v>163</v>
      </c>
      <c r="AU121" s="249" t="s">
        <v>73</v>
      </c>
      <c r="AY121" s="17" t="s">
        <v>161</v>
      </c>
      <c r="BE121" s="250">
        <f>IF(N121="základní",J121,0)</f>
        <v>0</v>
      </c>
      <c r="BF121" s="250">
        <f>IF(N121="snížená",J121,0)</f>
        <v>0</v>
      </c>
      <c r="BG121" s="250">
        <f>IF(N121="zákl. přenesená",J121,0)</f>
        <v>0</v>
      </c>
      <c r="BH121" s="250">
        <f>IF(N121="sníž. přenesená",J121,0)</f>
        <v>0</v>
      </c>
      <c r="BI121" s="250">
        <f>IF(N121="nulová",J121,0)</f>
        <v>0</v>
      </c>
      <c r="BJ121" s="17" t="s">
        <v>81</v>
      </c>
      <c r="BK121" s="250">
        <f>ROUND(I121*H121,2)</f>
        <v>0</v>
      </c>
      <c r="BL121" s="17" t="s">
        <v>167</v>
      </c>
      <c r="BM121" s="249" t="s">
        <v>213</v>
      </c>
    </row>
    <row r="122" s="2" customFormat="1" ht="16.5" customHeight="1">
      <c r="A122" s="38"/>
      <c r="B122" s="39"/>
      <c r="C122" s="237" t="s">
        <v>186</v>
      </c>
      <c r="D122" s="237" t="s">
        <v>163</v>
      </c>
      <c r="E122" s="238" t="s">
        <v>175</v>
      </c>
      <c r="F122" s="239" t="s">
        <v>931</v>
      </c>
      <c r="G122" s="240" t="s">
        <v>924</v>
      </c>
      <c r="H122" s="241">
        <v>5</v>
      </c>
      <c r="I122" s="242"/>
      <c r="J122" s="243">
        <f>ROUND(I122*H122,2)</f>
        <v>0</v>
      </c>
      <c r="K122" s="244"/>
      <c r="L122" s="44"/>
      <c r="M122" s="245" t="s">
        <v>1</v>
      </c>
      <c r="N122" s="246" t="s">
        <v>38</v>
      </c>
      <c r="O122" s="91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9" t="s">
        <v>167</v>
      </c>
      <c r="AT122" s="249" t="s">
        <v>163</v>
      </c>
      <c r="AU122" s="249" t="s">
        <v>73</v>
      </c>
      <c r="AY122" s="17" t="s">
        <v>161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7" t="s">
        <v>81</v>
      </c>
      <c r="BK122" s="250">
        <f>ROUND(I122*H122,2)</f>
        <v>0</v>
      </c>
      <c r="BL122" s="17" t="s">
        <v>167</v>
      </c>
      <c r="BM122" s="249" t="s">
        <v>222</v>
      </c>
    </row>
    <row r="123" s="2" customFormat="1" ht="16.5" customHeight="1">
      <c r="A123" s="38"/>
      <c r="B123" s="39"/>
      <c r="C123" s="237" t="s">
        <v>190</v>
      </c>
      <c r="D123" s="237" t="s">
        <v>163</v>
      </c>
      <c r="E123" s="238" t="s">
        <v>932</v>
      </c>
      <c r="F123" s="239" t="s">
        <v>933</v>
      </c>
      <c r="G123" s="240" t="s">
        <v>924</v>
      </c>
      <c r="H123" s="241">
        <v>14</v>
      </c>
      <c r="I123" s="242"/>
      <c r="J123" s="243">
        <f>ROUND(I123*H123,2)</f>
        <v>0</v>
      </c>
      <c r="K123" s="244"/>
      <c r="L123" s="44"/>
      <c r="M123" s="245" t="s">
        <v>1</v>
      </c>
      <c r="N123" s="246" t="s">
        <v>38</v>
      </c>
      <c r="O123" s="91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9" t="s">
        <v>167</v>
      </c>
      <c r="AT123" s="249" t="s">
        <v>163</v>
      </c>
      <c r="AU123" s="249" t="s">
        <v>73</v>
      </c>
      <c r="AY123" s="17" t="s">
        <v>161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7" t="s">
        <v>81</v>
      </c>
      <c r="BK123" s="250">
        <f>ROUND(I123*H123,2)</f>
        <v>0</v>
      </c>
      <c r="BL123" s="17" t="s">
        <v>167</v>
      </c>
      <c r="BM123" s="249" t="s">
        <v>231</v>
      </c>
    </row>
    <row r="124" s="2" customFormat="1" ht="16.5" customHeight="1">
      <c r="A124" s="38"/>
      <c r="B124" s="39"/>
      <c r="C124" s="237" t="s">
        <v>194</v>
      </c>
      <c r="D124" s="237" t="s">
        <v>163</v>
      </c>
      <c r="E124" s="238" t="s">
        <v>934</v>
      </c>
      <c r="F124" s="239" t="s">
        <v>935</v>
      </c>
      <c r="G124" s="240" t="s">
        <v>924</v>
      </c>
      <c r="H124" s="241">
        <v>14</v>
      </c>
      <c r="I124" s="242"/>
      <c r="J124" s="243">
        <f>ROUND(I124*H124,2)</f>
        <v>0</v>
      </c>
      <c r="K124" s="244"/>
      <c r="L124" s="44"/>
      <c r="M124" s="245" t="s">
        <v>1</v>
      </c>
      <c r="N124" s="246" t="s">
        <v>38</v>
      </c>
      <c r="O124" s="91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9" t="s">
        <v>167</v>
      </c>
      <c r="AT124" s="249" t="s">
        <v>163</v>
      </c>
      <c r="AU124" s="249" t="s">
        <v>73</v>
      </c>
      <c r="AY124" s="17" t="s">
        <v>161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7" t="s">
        <v>81</v>
      </c>
      <c r="BK124" s="250">
        <f>ROUND(I124*H124,2)</f>
        <v>0</v>
      </c>
      <c r="BL124" s="17" t="s">
        <v>167</v>
      </c>
      <c r="BM124" s="249" t="s">
        <v>242</v>
      </c>
    </row>
    <row r="125" s="2" customFormat="1" ht="16.5" customHeight="1">
      <c r="A125" s="38"/>
      <c r="B125" s="39"/>
      <c r="C125" s="237" t="s">
        <v>198</v>
      </c>
      <c r="D125" s="237" t="s">
        <v>163</v>
      </c>
      <c r="E125" s="238" t="s">
        <v>936</v>
      </c>
      <c r="F125" s="239" t="s">
        <v>937</v>
      </c>
      <c r="G125" s="240" t="s">
        <v>924</v>
      </c>
      <c r="H125" s="241">
        <v>8</v>
      </c>
      <c r="I125" s="242"/>
      <c r="J125" s="243">
        <f>ROUND(I125*H125,2)</f>
        <v>0</v>
      </c>
      <c r="K125" s="244"/>
      <c r="L125" s="44"/>
      <c r="M125" s="245" t="s">
        <v>1</v>
      </c>
      <c r="N125" s="246" t="s">
        <v>38</v>
      </c>
      <c r="O125" s="91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9" t="s">
        <v>167</v>
      </c>
      <c r="AT125" s="249" t="s">
        <v>163</v>
      </c>
      <c r="AU125" s="249" t="s">
        <v>73</v>
      </c>
      <c r="AY125" s="17" t="s">
        <v>161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7" t="s">
        <v>81</v>
      </c>
      <c r="BK125" s="250">
        <f>ROUND(I125*H125,2)</f>
        <v>0</v>
      </c>
      <c r="BL125" s="17" t="s">
        <v>167</v>
      </c>
      <c r="BM125" s="249" t="s">
        <v>251</v>
      </c>
    </row>
    <row r="126" s="2" customFormat="1" ht="16.5" customHeight="1">
      <c r="A126" s="38"/>
      <c r="B126" s="39"/>
      <c r="C126" s="237" t="s">
        <v>203</v>
      </c>
      <c r="D126" s="237" t="s">
        <v>163</v>
      </c>
      <c r="E126" s="238" t="s">
        <v>938</v>
      </c>
      <c r="F126" s="239" t="s">
        <v>939</v>
      </c>
      <c r="G126" s="240" t="s">
        <v>924</v>
      </c>
      <c r="H126" s="241">
        <v>3</v>
      </c>
      <c r="I126" s="242"/>
      <c r="J126" s="243">
        <f>ROUND(I126*H126,2)</f>
        <v>0</v>
      </c>
      <c r="K126" s="244"/>
      <c r="L126" s="44"/>
      <c r="M126" s="245" t="s">
        <v>1</v>
      </c>
      <c r="N126" s="246" t="s">
        <v>38</v>
      </c>
      <c r="O126" s="91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9" t="s">
        <v>167</v>
      </c>
      <c r="AT126" s="249" t="s">
        <v>163</v>
      </c>
      <c r="AU126" s="249" t="s">
        <v>73</v>
      </c>
      <c r="AY126" s="17" t="s">
        <v>161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7" t="s">
        <v>81</v>
      </c>
      <c r="BK126" s="250">
        <f>ROUND(I126*H126,2)</f>
        <v>0</v>
      </c>
      <c r="BL126" s="17" t="s">
        <v>167</v>
      </c>
      <c r="BM126" s="249" t="s">
        <v>258</v>
      </c>
    </row>
    <row r="127" s="2" customFormat="1" ht="16.5" customHeight="1">
      <c r="A127" s="38"/>
      <c r="B127" s="39"/>
      <c r="C127" s="237" t="s">
        <v>208</v>
      </c>
      <c r="D127" s="237" t="s">
        <v>163</v>
      </c>
      <c r="E127" s="238" t="s">
        <v>940</v>
      </c>
      <c r="F127" s="239" t="s">
        <v>941</v>
      </c>
      <c r="G127" s="240" t="s">
        <v>924</v>
      </c>
      <c r="H127" s="241">
        <v>5</v>
      </c>
      <c r="I127" s="242"/>
      <c r="J127" s="243">
        <f>ROUND(I127*H127,2)</f>
        <v>0</v>
      </c>
      <c r="K127" s="244"/>
      <c r="L127" s="44"/>
      <c r="M127" s="245" t="s">
        <v>1</v>
      </c>
      <c r="N127" s="246" t="s">
        <v>38</v>
      </c>
      <c r="O127" s="91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9" t="s">
        <v>167</v>
      </c>
      <c r="AT127" s="249" t="s">
        <v>163</v>
      </c>
      <c r="AU127" s="249" t="s">
        <v>73</v>
      </c>
      <c r="AY127" s="17" t="s">
        <v>161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7" t="s">
        <v>81</v>
      </c>
      <c r="BK127" s="250">
        <f>ROUND(I127*H127,2)</f>
        <v>0</v>
      </c>
      <c r="BL127" s="17" t="s">
        <v>167</v>
      </c>
      <c r="BM127" s="249" t="s">
        <v>267</v>
      </c>
    </row>
    <row r="128" s="2" customFormat="1" ht="16.5" customHeight="1">
      <c r="A128" s="38"/>
      <c r="B128" s="39"/>
      <c r="C128" s="237" t="s">
        <v>213</v>
      </c>
      <c r="D128" s="237" t="s">
        <v>163</v>
      </c>
      <c r="E128" s="238" t="s">
        <v>942</v>
      </c>
      <c r="F128" s="239" t="s">
        <v>943</v>
      </c>
      <c r="G128" s="240" t="s">
        <v>924</v>
      </c>
      <c r="H128" s="241">
        <v>5</v>
      </c>
      <c r="I128" s="242"/>
      <c r="J128" s="243">
        <f>ROUND(I128*H128,2)</f>
        <v>0</v>
      </c>
      <c r="K128" s="244"/>
      <c r="L128" s="44"/>
      <c r="M128" s="245" t="s">
        <v>1</v>
      </c>
      <c r="N128" s="246" t="s">
        <v>38</v>
      </c>
      <c r="O128" s="91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9" t="s">
        <v>167</v>
      </c>
      <c r="AT128" s="249" t="s">
        <v>163</v>
      </c>
      <c r="AU128" s="249" t="s">
        <v>73</v>
      </c>
      <c r="AY128" s="17" t="s">
        <v>161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7" t="s">
        <v>81</v>
      </c>
      <c r="BK128" s="250">
        <f>ROUND(I128*H128,2)</f>
        <v>0</v>
      </c>
      <c r="BL128" s="17" t="s">
        <v>167</v>
      </c>
      <c r="BM128" s="249" t="s">
        <v>275</v>
      </c>
    </row>
    <row r="129" s="2" customFormat="1" ht="16.5" customHeight="1">
      <c r="A129" s="38"/>
      <c r="B129" s="39"/>
      <c r="C129" s="237" t="s">
        <v>217</v>
      </c>
      <c r="D129" s="237" t="s">
        <v>163</v>
      </c>
      <c r="E129" s="238" t="s">
        <v>944</v>
      </c>
      <c r="F129" s="239" t="s">
        <v>945</v>
      </c>
      <c r="G129" s="240" t="s">
        <v>924</v>
      </c>
      <c r="H129" s="241">
        <v>2</v>
      </c>
      <c r="I129" s="242"/>
      <c r="J129" s="243">
        <f>ROUND(I129*H129,2)</f>
        <v>0</v>
      </c>
      <c r="K129" s="244"/>
      <c r="L129" s="44"/>
      <c r="M129" s="245" t="s">
        <v>1</v>
      </c>
      <c r="N129" s="246" t="s">
        <v>38</v>
      </c>
      <c r="O129" s="91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9" t="s">
        <v>167</v>
      </c>
      <c r="AT129" s="249" t="s">
        <v>163</v>
      </c>
      <c r="AU129" s="249" t="s">
        <v>73</v>
      </c>
      <c r="AY129" s="17" t="s">
        <v>161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7" t="s">
        <v>81</v>
      </c>
      <c r="BK129" s="250">
        <f>ROUND(I129*H129,2)</f>
        <v>0</v>
      </c>
      <c r="BL129" s="17" t="s">
        <v>167</v>
      </c>
      <c r="BM129" s="249" t="s">
        <v>285</v>
      </c>
    </row>
    <row r="130" s="2" customFormat="1" ht="16.5" customHeight="1">
      <c r="A130" s="38"/>
      <c r="B130" s="39"/>
      <c r="C130" s="237" t="s">
        <v>222</v>
      </c>
      <c r="D130" s="237" t="s">
        <v>163</v>
      </c>
      <c r="E130" s="238" t="s">
        <v>946</v>
      </c>
      <c r="F130" s="239" t="s">
        <v>947</v>
      </c>
      <c r="G130" s="240" t="s">
        <v>924</v>
      </c>
      <c r="H130" s="241">
        <v>1</v>
      </c>
      <c r="I130" s="242"/>
      <c r="J130" s="243">
        <f>ROUND(I130*H130,2)</f>
        <v>0</v>
      </c>
      <c r="K130" s="244"/>
      <c r="L130" s="44"/>
      <c r="M130" s="245" t="s">
        <v>1</v>
      </c>
      <c r="N130" s="246" t="s">
        <v>38</v>
      </c>
      <c r="O130" s="91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167</v>
      </c>
      <c r="AT130" s="249" t="s">
        <v>163</v>
      </c>
      <c r="AU130" s="249" t="s">
        <v>73</v>
      </c>
      <c r="AY130" s="17" t="s">
        <v>161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7" t="s">
        <v>81</v>
      </c>
      <c r="BK130" s="250">
        <f>ROUND(I130*H130,2)</f>
        <v>0</v>
      </c>
      <c r="BL130" s="17" t="s">
        <v>167</v>
      </c>
      <c r="BM130" s="249" t="s">
        <v>296</v>
      </c>
    </row>
    <row r="131" s="2" customFormat="1" ht="16.5" customHeight="1">
      <c r="A131" s="38"/>
      <c r="B131" s="39"/>
      <c r="C131" s="237" t="s">
        <v>8</v>
      </c>
      <c r="D131" s="237" t="s">
        <v>163</v>
      </c>
      <c r="E131" s="238" t="s">
        <v>948</v>
      </c>
      <c r="F131" s="239" t="s">
        <v>949</v>
      </c>
      <c r="G131" s="240" t="s">
        <v>924</v>
      </c>
      <c r="H131" s="241">
        <v>2</v>
      </c>
      <c r="I131" s="242"/>
      <c r="J131" s="243">
        <f>ROUND(I131*H131,2)</f>
        <v>0</v>
      </c>
      <c r="K131" s="244"/>
      <c r="L131" s="44"/>
      <c r="M131" s="245" t="s">
        <v>1</v>
      </c>
      <c r="N131" s="246" t="s">
        <v>38</v>
      </c>
      <c r="O131" s="91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9" t="s">
        <v>167</v>
      </c>
      <c r="AT131" s="249" t="s">
        <v>163</v>
      </c>
      <c r="AU131" s="249" t="s">
        <v>73</v>
      </c>
      <c r="AY131" s="17" t="s">
        <v>161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7" t="s">
        <v>81</v>
      </c>
      <c r="BK131" s="250">
        <f>ROUND(I131*H131,2)</f>
        <v>0</v>
      </c>
      <c r="BL131" s="17" t="s">
        <v>167</v>
      </c>
      <c r="BM131" s="249" t="s">
        <v>307</v>
      </c>
    </row>
    <row r="132" s="2" customFormat="1" ht="16.5" customHeight="1">
      <c r="A132" s="38"/>
      <c r="B132" s="39"/>
      <c r="C132" s="237" t="s">
        <v>231</v>
      </c>
      <c r="D132" s="237" t="s">
        <v>163</v>
      </c>
      <c r="E132" s="238" t="s">
        <v>950</v>
      </c>
      <c r="F132" s="239" t="s">
        <v>951</v>
      </c>
      <c r="G132" s="240" t="s">
        <v>220</v>
      </c>
      <c r="H132" s="241">
        <v>100</v>
      </c>
      <c r="I132" s="242"/>
      <c r="J132" s="243">
        <f>ROUND(I132*H132,2)</f>
        <v>0</v>
      </c>
      <c r="K132" s="244"/>
      <c r="L132" s="44"/>
      <c r="M132" s="245" t="s">
        <v>1</v>
      </c>
      <c r="N132" s="246" t="s">
        <v>38</v>
      </c>
      <c r="O132" s="91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9" t="s">
        <v>167</v>
      </c>
      <c r="AT132" s="249" t="s">
        <v>163</v>
      </c>
      <c r="AU132" s="249" t="s">
        <v>73</v>
      </c>
      <c r="AY132" s="17" t="s">
        <v>161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7" t="s">
        <v>81</v>
      </c>
      <c r="BK132" s="250">
        <f>ROUND(I132*H132,2)</f>
        <v>0</v>
      </c>
      <c r="BL132" s="17" t="s">
        <v>167</v>
      </c>
      <c r="BM132" s="249" t="s">
        <v>317</v>
      </c>
    </row>
    <row r="133" s="2" customFormat="1" ht="16.5" customHeight="1">
      <c r="A133" s="38"/>
      <c r="B133" s="39"/>
      <c r="C133" s="237" t="s">
        <v>236</v>
      </c>
      <c r="D133" s="237" t="s">
        <v>163</v>
      </c>
      <c r="E133" s="238" t="s">
        <v>952</v>
      </c>
      <c r="F133" s="239" t="s">
        <v>953</v>
      </c>
      <c r="G133" s="240" t="s">
        <v>220</v>
      </c>
      <c r="H133" s="241">
        <v>3</v>
      </c>
      <c r="I133" s="242"/>
      <c r="J133" s="243">
        <f>ROUND(I133*H133,2)</f>
        <v>0</v>
      </c>
      <c r="K133" s="244"/>
      <c r="L133" s="44"/>
      <c r="M133" s="245" t="s">
        <v>1</v>
      </c>
      <c r="N133" s="246" t="s">
        <v>38</v>
      </c>
      <c r="O133" s="91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9" t="s">
        <v>167</v>
      </c>
      <c r="AT133" s="249" t="s">
        <v>163</v>
      </c>
      <c r="AU133" s="249" t="s">
        <v>73</v>
      </c>
      <c r="AY133" s="17" t="s">
        <v>161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7" t="s">
        <v>81</v>
      </c>
      <c r="BK133" s="250">
        <f>ROUND(I133*H133,2)</f>
        <v>0</v>
      </c>
      <c r="BL133" s="17" t="s">
        <v>167</v>
      </c>
      <c r="BM133" s="249" t="s">
        <v>322</v>
      </c>
    </row>
    <row r="134" s="2" customFormat="1" ht="16.5" customHeight="1">
      <c r="A134" s="38"/>
      <c r="B134" s="39"/>
      <c r="C134" s="237" t="s">
        <v>242</v>
      </c>
      <c r="D134" s="237" t="s">
        <v>163</v>
      </c>
      <c r="E134" s="238" t="s">
        <v>954</v>
      </c>
      <c r="F134" s="239" t="s">
        <v>955</v>
      </c>
      <c r="G134" s="240" t="s">
        <v>220</v>
      </c>
      <c r="H134" s="241">
        <v>370</v>
      </c>
      <c r="I134" s="242"/>
      <c r="J134" s="243">
        <f>ROUND(I134*H134,2)</f>
        <v>0</v>
      </c>
      <c r="K134" s="244"/>
      <c r="L134" s="44"/>
      <c r="M134" s="245" t="s">
        <v>1</v>
      </c>
      <c r="N134" s="246" t="s">
        <v>38</v>
      </c>
      <c r="O134" s="91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9" t="s">
        <v>167</v>
      </c>
      <c r="AT134" s="249" t="s">
        <v>163</v>
      </c>
      <c r="AU134" s="249" t="s">
        <v>73</v>
      </c>
      <c r="AY134" s="17" t="s">
        <v>161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7" t="s">
        <v>81</v>
      </c>
      <c r="BK134" s="250">
        <f>ROUND(I134*H134,2)</f>
        <v>0</v>
      </c>
      <c r="BL134" s="17" t="s">
        <v>167</v>
      </c>
      <c r="BM134" s="249" t="s">
        <v>328</v>
      </c>
    </row>
    <row r="135" s="2" customFormat="1" ht="16.5" customHeight="1">
      <c r="A135" s="38"/>
      <c r="B135" s="39"/>
      <c r="C135" s="237" t="s">
        <v>247</v>
      </c>
      <c r="D135" s="237" t="s">
        <v>163</v>
      </c>
      <c r="E135" s="238" t="s">
        <v>956</v>
      </c>
      <c r="F135" s="239" t="s">
        <v>957</v>
      </c>
      <c r="G135" s="240" t="s">
        <v>220</v>
      </c>
      <c r="H135" s="241">
        <v>300</v>
      </c>
      <c r="I135" s="242"/>
      <c r="J135" s="243">
        <f>ROUND(I135*H135,2)</f>
        <v>0</v>
      </c>
      <c r="K135" s="244"/>
      <c r="L135" s="44"/>
      <c r="M135" s="245" t="s">
        <v>1</v>
      </c>
      <c r="N135" s="246" t="s">
        <v>38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167</v>
      </c>
      <c r="AT135" s="249" t="s">
        <v>163</v>
      </c>
      <c r="AU135" s="249" t="s">
        <v>73</v>
      </c>
      <c r="AY135" s="17" t="s">
        <v>161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7" t="s">
        <v>81</v>
      </c>
      <c r="BK135" s="250">
        <f>ROUND(I135*H135,2)</f>
        <v>0</v>
      </c>
      <c r="BL135" s="17" t="s">
        <v>167</v>
      </c>
      <c r="BM135" s="249" t="s">
        <v>340</v>
      </c>
    </row>
    <row r="136" s="2" customFormat="1" ht="16.5" customHeight="1">
      <c r="A136" s="38"/>
      <c r="B136" s="39"/>
      <c r="C136" s="237" t="s">
        <v>251</v>
      </c>
      <c r="D136" s="237" t="s">
        <v>163</v>
      </c>
      <c r="E136" s="238" t="s">
        <v>958</v>
      </c>
      <c r="F136" s="239" t="s">
        <v>959</v>
      </c>
      <c r="G136" s="240" t="s">
        <v>220</v>
      </c>
      <c r="H136" s="241">
        <v>45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167</v>
      </c>
      <c r="AT136" s="249" t="s">
        <v>163</v>
      </c>
      <c r="AU136" s="249" t="s">
        <v>73</v>
      </c>
      <c r="AY136" s="17" t="s">
        <v>161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167</v>
      </c>
      <c r="BM136" s="249" t="s">
        <v>351</v>
      </c>
    </row>
    <row r="137" s="2" customFormat="1" ht="16.5" customHeight="1">
      <c r="A137" s="38"/>
      <c r="B137" s="39"/>
      <c r="C137" s="237" t="s">
        <v>7</v>
      </c>
      <c r="D137" s="237" t="s">
        <v>163</v>
      </c>
      <c r="E137" s="238" t="s">
        <v>960</v>
      </c>
      <c r="F137" s="239" t="s">
        <v>961</v>
      </c>
      <c r="G137" s="240" t="s">
        <v>924</v>
      </c>
      <c r="H137" s="241">
        <v>33</v>
      </c>
      <c r="I137" s="242"/>
      <c r="J137" s="243">
        <f>ROUND(I137*H137,2)</f>
        <v>0</v>
      </c>
      <c r="K137" s="244"/>
      <c r="L137" s="44"/>
      <c r="M137" s="245" t="s">
        <v>1</v>
      </c>
      <c r="N137" s="246" t="s">
        <v>38</v>
      </c>
      <c r="O137" s="91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9" t="s">
        <v>167</v>
      </c>
      <c r="AT137" s="249" t="s">
        <v>163</v>
      </c>
      <c r="AU137" s="249" t="s">
        <v>73</v>
      </c>
      <c r="AY137" s="17" t="s">
        <v>161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7" t="s">
        <v>81</v>
      </c>
      <c r="BK137" s="250">
        <f>ROUND(I137*H137,2)</f>
        <v>0</v>
      </c>
      <c r="BL137" s="17" t="s">
        <v>167</v>
      </c>
      <c r="BM137" s="249" t="s">
        <v>361</v>
      </c>
    </row>
    <row r="138" s="2" customFormat="1" ht="16.5" customHeight="1">
      <c r="A138" s="38"/>
      <c r="B138" s="39"/>
      <c r="C138" s="237" t="s">
        <v>258</v>
      </c>
      <c r="D138" s="237" t="s">
        <v>163</v>
      </c>
      <c r="E138" s="238" t="s">
        <v>962</v>
      </c>
      <c r="F138" s="239" t="s">
        <v>963</v>
      </c>
      <c r="G138" s="240" t="s">
        <v>924</v>
      </c>
      <c r="H138" s="241">
        <v>22</v>
      </c>
      <c r="I138" s="242"/>
      <c r="J138" s="243">
        <f>ROUND(I138*H138,2)</f>
        <v>0</v>
      </c>
      <c r="K138" s="244"/>
      <c r="L138" s="44"/>
      <c r="M138" s="245" t="s">
        <v>1</v>
      </c>
      <c r="N138" s="246" t="s">
        <v>38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167</v>
      </c>
      <c r="AT138" s="249" t="s">
        <v>163</v>
      </c>
      <c r="AU138" s="249" t="s">
        <v>73</v>
      </c>
      <c r="AY138" s="17" t="s">
        <v>161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7" t="s">
        <v>81</v>
      </c>
      <c r="BK138" s="250">
        <f>ROUND(I138*H138,2)</f>
        <v>0</v>
      </c>
      <c r="BL138" s="17" t="s">
        <v>167</v>
      </c>
      <c r="BM138" s="249" t="s">
        <v>370</v>
      </c>
    </row>
    <row r="139" s="2" customFormat="1" ht="16.5" customHeight="1">
      <c r="A139" s="38"/>
      <c r="B139" s="39"/>
      <c r="C139" s="237" t="s">
        <v>262</v>
      </c>
      <c r="D139" s="237" t="s">
        <v>163</v>
      </c>
      <c r="E139" s="238" t="s">
        <v>964</v>
      </c>
      <c r="F139" s="239" t="s">
        <v>965</v>
      </c>
      <c r="G139" s="240" t="s">
        <v>924</v>
      </c>
      <c r="H139" s="241">
        <v>22</v>
      </c>
      <c r="I139" s="242"/>
      <c r="J139" s="243">
        <f>ROUND(I139*H139,2)</f>
        <v>0</v>
      </c>
      <c r="K139" s="244"/>
      <c r="L139" s="44"/>
      <c r="M139" s="245" t="s">
        <v>1</v>
      </c>
      <c r="N139" s="246" t="s">
        <v>38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167</v>
      </c>
      <c r="AT139" s="249" t="s">
        <v>163</v>
      </c>
      <c r="AU139" s="249" t="s">
        <v>73</v>
      </c>
      <c r="AY139" s="17" t="s">
        <v>161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7" t="s">
        <v>81</v>
      </c>
      <c r="BK139" s="250">
        <f>ROUND(I139*H139,2)</f>
        <v>0</v>
      </c>
      <c r="BL139" s="17" t="s">
        <v>167</v>
      </c>
      <c r="BM139" s="249" t="s">
        <v>378</v>
      </c>
    </row>
    <row r="140" s="2" customFormat="1" ht="16.5" customHeight="1">
      <c r="A140" s="38"/>
      <c r="B140" s="39"/>
      <c r="C140" s="237" t="s">
        <v>267</v>
      </c>
      <c r="D140" s="237" t="s">
        <v>163</v>
      </c>
      <c r="E140" s="238" t="s">
        <v>966</v>
      </c>
      <c r="F140" s="239" t="s">
        <v>967</v>
      </c>
      <c r="G140" s="240" t="s">
        <v>220</v>
      </c>
      <c r="H140" s="241">
        <v>300</v>
      </c>
      <c r="I140" s="242"/>
      <c r="J140" s="243">
        <f>ROUND(I140*H140,2)</f>
        <v>0</v>
      </c>
      <c r="K140" s="244"/>
      <c r="L140" s="44"/>
      <c r="M140" s="245" t="s">
        <v>1</v>
      </c>
      <c r="N140" s="246" t="s">
        <v>38</v>
      </c>
      <c r="O140" s="91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9" t="s">
        <v>167</v>
      </c>
      <c r="AT140" s="249" t="s">
        <v>163</v>
      </c>
      <c r="AU140" s="249" t="s">
        <v>73</v>
      </c>
      <c r="AY140" s="17" t="s">
        <v>161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7" t="s">
        <v>81</v>
      </c>
      <c r="BK140" s="250">
        <f>ROUND(I140*H140,2)</f>
        <v>0</v>
      </c>
      <c r="BL140" s="17" t="s">
        <v>167</v>
      </c>
      <c r="BM140" s="249" t="s">
        <v>386</v>
      </c>
    </row>
    <row r="141" s="2" customFormat="1" ht="16.5" customHeight="1">
      <c r="A141" s="38"/>
      <c r="B141" s="39"/>
      <c r="C141" s="237" t="s">
        <v>271</v>
      </c>
      <c r="D141" s="237" t="s">
        <v>163</v>
      </c>
      <c r="E141" s="238" t="s">
        <v>968</v>
      </c>
      <c r="F141" s="239" t="s">
        <v>969</v>
      </c>
      <c r="G141" s="240" t="s">
        <v>220</v>
      </c>
      <c r="H141" s="241">
        <v>50</v>
      </c>
      <c r="I141" s="242"/>
      <c r="J141" s="243">
        <f>ROUND(I141*H141,2)</f>
        <v>0</v>
      </c>
      <c r="K141" s="244"/>
      <c r="L141" s="44"/>
      <c r="M141" s="245" t="s">
        <v>1</v>
      </c>
      <c r="N141" s="246" t="s">
        <v>38</v>
      </c>
      <c r="O141" s="91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9" t="s">
        <v>167</v>
      </c>
      <c r="AT141" s="249" t="s">
        <v>163</v>
      </c>
      <c r="AU141" s="249" t="s">
        <v>73</v>
      </c>
      <c r="AY141" s="17" t="s">
        <v>161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7" t="s">
        <v>81</v>
      </c>
      <c r="BK141" s="250">
        <f>ROUND(I141*H141,2)</f>
        <v>0</v>
      </c>
      <c r="BL141" s="17" t="s">
        <v>167</v>
      </c>
      <c r="BM141" s="249" t="s">
        <v>396</v>
      </c>
    </row>
    <row r="142" s="2" customFormat="1" ht="16.5" customHeight="1">
      <c r="A142" s="38"/>
      <c r="B142" s="39"/>
      <c r="C142" s="237" t="s">
        <v>275</v>
      </c>
      <c r="D142" s="237" t="s">
        <v>163</v>
      </c>
      <c r="E142" s="238" t="s">
        <v>970</v>
      </c>
      <c r="F142" s="239" t="s">
        <v>971</v>
      </c>
      <c r="G142" s="240" t="s">
        <v>220</v>
      </c>
      <c r="H142" s="241">
        <v>10</v>
      </c>
      <c r="I142" s="242"/>
      <c r="J142" s="243">
        <f>ROUND(I142*H142,2)</f>
        <v>0</v>
      </c>
      <c r="K142" s="244"/>
      <c r="L142" s="44"/>
      <c r="M142" s="245" t="s">
        <v>1</v>
      </c>
      <c r="N142" s="246" t="s">
        <v>38</v>
      </c>
      <c r="O142" s="91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167</v>
      </c>
      <c r="AT142" s="249" t="s">
        <v>163</v>
      </c>
      <c r="AU142" s="249" t="s">
        <v>73</v>
      </c>
      <c r="AY142" s="17" t="s">
        <v>161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7" t="s">
        <v>81</v>
      </c>
      <c r="BK142" s="250">
        <f>ROUND(I142*H142,2)</f>
        <v>0</v>
      </c>
      <c r="BL142" s="17" t="s">
        <v>167</v>
      </c>
      <c r="BM142" s="249" t="s">
        <v>405</v>
      </c>
    </row>
    <row r="143" s="2" customFormat="1" ht="21.75" customHeight="1">
      <c r="A143" s="38"/>
      <c r="B143" s="39"/>
      <c r="C143" s="237" t="s">
        <v>280</v>
      </c>
      <c r="D143" s="237" t="s">
        <v>163</v>
      </c>
      <c r="E143" s="238" t="s">
        <v>972</v>
      </c>
      <c r="F143" s="239" t="s">
        <v>973</v>
      </c>
      <c r="G143" s="240" t="s">
        <v>924</v>
      </c>
      <c r="H143" s="241">
        <v>11</v>
      </c>
      <c r="I143" s="242"/>
      <c r="J143" s="243">
        <f>ROUND(I143*H143,2)</f>
        <v>0</v>
      </c>
      <c r="K143" s="244"/>
      <c r="L143" s="44"/>
      <c r="M143" s="245" t="s">
        <v>1</v>
      </c>
      <c r="N143" s="246" t="s">
        <v>38</v>
      </c>
      <c r="O143" s="91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9" t="s">
        <v>167</v>
      </c>
      <c r="AT143" s="249" t="s">
        <v>163</v>
      </c>
      <c r="AU143" s="249" t="s">
        <v>73</v>
      </c>
      <c r="AY143" s="17" t="s">
        <v>161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7" t="s">
        <v>81</v>
      </c>
      <c r="BK143" s="250">
        <f>ROUND(I143*H143,2)</f>
        <v>0</v>
      </c>
      <c r="BL143" s="17" t="s">
        <v>167</v>
      </c>
      <c r="BM143" s="249" t="s">
        <v>415</v>
      </c>
    </row>
    <row r="144" s="2" customFormat="1" ht="16.5" customHeight="1">
      <c r="A144" s="38"/>
      <c r="B144" s="39"/>
      <c r="C144" s="237" t="s">
        <v>285</v>
      </c>
      <c r="D144" s="237" t="s">
        <v>163</v>
      </c>
      <c r="E144" s="238" t="s">
        <v>974</v>
      </c>
      <c r="F144" s="239" t="s">
        <v>975</v>
      </c>
      <c r="G144" s="240" t="s">
        <v>976</v>
      </c>
      <c r="H144" s="241">
        <v>1</v>
      </c>
      <c r="I144" s="242"/>
      <c r="J144" s="243">
        <f>ROUND(I144*H144,2)</f>
        <v>0</v>
      </c>
      <c r="K144" s="244"/>
      <c r="L144" s="44"/>
      <c r="M144" s="245" t="s">
        <v>1</v>
      </c>
      <c r="N144" s="246" t="s">
        <v>38</v>
      </c>
      <c r="O144" s="91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9" t="s">
        <v>167</v>
      </c>
      <c r="AT144" s="249" t="s">
        <v>163</v>
      </c>
      <c r="AU144" s="249" t="s">
        <v>73</v>
      </c>
      <c r="AY144" s="17" t="s">
        <v>161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7" t="s">
        <v>81</v>
      </c>
      <c r="BK144" s="250">
        <f>ROUND(I144*H144,2)</f>
        <v>0</v>
      </c>
      <c r="BL144" s="17" t="s">
        <v>167</v>
      </c>
      <c r="BM144" s="249" t="s">
        <v>423</v>
      </c>
    </row>
    <row r="145" s="2" customFormat="1" ht="16.5" customHeight="1">
      <c r="A145" s="38"/>
      <c r="B145" s="39"/>
      <c r="C145" s="237" t="s">
        <v>291</v>
      </c>
      <c r="D145" s="237" t="s">
        <v>163</v>
      </c>
      <c r="E145" s="238" t="s">
        <v>977</v>
      </c>
      <c r="F145" s="239" t="s">
        <v>978</v>
      </c>
      <c r="G145" s="240" t="s">
        <v>979</v>
      </c>
      <c r="H145" s="241">
        <v>20</v>
      </c>
      <c r="I145" s="242"/>
      <c r="J145" s="243">
        <f>ROUND(I145*H145,2)</f>
        <v>0</v>
      </c>
      <c r="K145" s="244"/>
      <c r="L145" s="44"/>
      <c r="M145" s="245" t="s">
        <v>1</v>
      </c>
      <c r="N145" s="246" t="s">
        <v>38</v>
      </c>
      <c r="O145" s="91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9" t="s">
        <v>167</v>
      </c>
      <c r="AT145" s="249" t="s">
        <v>163</v>
      </c>
      <c r="AU145" s="249" t="s">
        <v>73</v>
      </c>
      <c r="AY145" s="17" t="s">
        <v>161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7" t="s">
        <v>81</v>
      </c>
      <c r="BK145" s="250">
        <f>ROUND(I145*H145,2)</f>
        <v>0</v>
      </c>
      <c r="BL145" s="17" t="s">
        <v>167</v>
      </c>
      <c r="BM145" s="249" t="s">
        <v>431</v>
      </c>
    </row>
    <row r="146" s="2" customFormat="1" ht="16.5" customHeight="1">
      <c r="A146" s="38"/>
      <c r="B146" s="39"/>
      <c r="C146" s="237" t="s">
        <v>296</v>
      </c>
      <c r="D146" s="237" t="s">
        <v>163</v>
      </c>
      <c r="E146" s="238" t="s">
        <v>980</v>
      </c>
      <c r="F146" s="239" t="s">
        <v>981</v>
      </c>
      <c r="G146" s="240" t="s">
        <v>979</v>
      </c>
      <c r="H146" s="241">
        <v>10</v>
      </c>
      <c r="I146" s="242"/>
      <c r="J146" s="243">
        <f>ROUND(I146*H146,2)</f>
        <v>0</v>
      </c>
      <c r="K146" s="244"/>
      <c r="L146" s="44"/>
      <c r="M146" s="245" t="s">
        <v>1</v>
      </c>
      <c r="N146" s="246" t="s">
        <v>38</v>
      </c>
      <c r="O146" s="91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9" t="s">
        <v>167</v>
      </c>
      <c r="AT146" s="249" t="s">
        <v>163</v>
      </c>
      <c r="AU146" s="249" t="s">
        <v>73</v>
      </c>
      <c r="AY146" s="17" t="s">
        <v>161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7" t="s">
        <v>81</v>
      </c>
      <c r="BK146" s="250">
        <f>ROUND(I146*H146,2)</f>
        <v>0</v>
      </c>
      <c r="BL146" s="17" t="s">
        <v>167</v>
      </c>
      <c r="BM146" s="249" t="s">
        <v>440</v>
      </c>
    </row>
    <row r="147" s="2" customFormat="1" ht="16.5" customHeight="1">
      <c r="A147" s="38"/>
      <c r="B147" s="39"/>
      <c r="C147" s="237" t="s">
        <v>301</v>
      </c>
      <c r="D147" s="237" t="s">
        <v>163</v>
      </c>
      <c r="E147" s="238" t="s">
        <v>982</v>
      </c>
      <c r="F147" s="239" t="s">
        <v>983</v>
      </c>
      <c r="G147" s="240" t="s">
        <v>979</v>
      </c>
      <c r="H147" s="241">
        <v>4</v>
      </c>
      <c r="I147" s="242"/>
      <c r="J147" s="243">
        <f>ROUND(I147*H147,2)</f>
        <v>0</v>
      </c>
      <c r="K147" s="244"/>
      <c r="L147" s="44"/>
      <c r="M147" s="245" t="s">
        <v>1</v>
      </c>
      <c r="N147" s="246" t="s">
        <v>38</v>
      </c>
      <c r="O147" s="91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9" t="s">
        <v>167</v>
      </c>
      <c r="AT147" s="249" t="s">
        <v>163</v>
      </c>
      <c r="AU147" s="249" t="s">
        <v>73</v>
      </c>
      <c r="AY147" s="17" t="s">
        <v>161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7" t="s">
        <v>81</v>
      </c>
      <c r="BK147" s="250">
        <f>ROUND(I147*H147,2)</f>
        <v>0</v>
      </c>
      <c r="BL147" s="17" t="s">
        <v>167</v>
      </c>
      <c r="BM147" s="249" t="s">
        <v>449</v>
      </c>
    </row>
    <row r="148" s="2" customFormat="1" ht="16.5" customHeight="1">
      <c r="A148" s="38"/>
      <c r="B148" s="39"/>
      <c r="C148" s="237" t="s">
        <v>307</v>
      </c>
      <c r="D148" s="237" t="s">
        <v>163</v>
      </c>
      <c r="E148" s="238" t="s">
        <v>984</v>
      </c>
      <c r="F148" s="239" t="s">
        <v>985</v>
      </c>
      <c r="G148" s="240" t="s">
        <v>979</v>
      </c>
      <c r="H148" s="241">
        <v>2</v>
      </c>
      <c r="I148" s="242"/>
      <c r="J148" s="243">
        <f>ROUND(I148*H148,2)</f>
        <v>0</v>
      </c>
      <c r="K148" s="244"/>
      <c r="L148" s="44"/>
      <c r="M148" s="245" t="s">
        <v>1</v>
      </c>
      <c r="N148" s="246" t="s">
        <v>38</v>
      </c>
      <c r="O148" s="91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9" t="s">
        <v>167</v>
      </c>
      <c r="AT148" s="249" t="s">
        <v>163</v>
      </c>
      <c r="AU148" s="249" t="s">
        <v>73</v>
      </c>
      <c r="AY148" s="17" t="s">
        <v>161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7" t="s">
        <v>81</v>
      </c>
      <c r="BK148" s="250">
        <f>ROUND(I148*H148,2)</f>
        <v>0</v>
      </c>
      <c r="BL148" s="17" t="s">
        <v>167</v>
      </c>
      <c r="BM148" s="249" t="s">
        <v>458</v>
      </c>
    </row>
    <row r="149" s="2" customFormat="1" ht="16.5" customHeight="1">
      <c r="A149" s="38"/>
      <c r="B149" s="39"/>
      <c r="C149" s="237" t="s">
        <v>314</v>
      </c>
      <c r="D149" s="237" t="s">
        <v>163</v>
      </c>
      <c r="E149" s="238" t="s">
        <v>986</v>
      </c>
      <c r="F149" s="239" t="s">
        <v>987</v>
      </c>
      <c r="G149" s="240" t="s">
        <v>979</v>
      </c>
      <c r="H149" s="241">
        <v>10</v>
      </c>
      <c r="I149" s="242"/>
      <c r="J149" s="243">
        <f>ROUND(I149*H149,2)</f>
        <v>0</v>
      </c>
      <c r="K149" s="244"/>
      <c r="L149" s="44"/>
      <c r="M149" s="245" t="s">
        <v>1</v>
      </c>
      <c r="N149" s="246" t="s">
        <v>38</v>
      </c>
      <c r="O149" s="91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9" t="s">
        <v>167</v>
      </c>
      <c r="AT149" s="249" t="s">
        <v>163</v>
      </c>
      <c r="AU149" s="249" t="s">
        <v>73</v>
      </c>
      <c r="AY149" s="17" t="s">
        <v>161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7" t="s">
        <v>81</v>
      </c>
      <c r="BK149" s="250">
        <f>ROUND(I149*H149,2)</f>
        <v>0</v>
      </c>
      <c r="BL149" s="17" t="s">
        <v>167</v>
      </c>
      <c r="BM149" s="249" t="s">
        <v>466</v>
      </c>
    </row>
    <row r="150" s="2" customFormat="1" ht="16.5" customHeight="1">
      <c r="A150" s="38"/>
      <c r="B150" s="39"/>
      <c r="C150" s="237" t="s">
        <v>317</v>
      </c>
      <c r="D150" s="237" t="s">
        <v>163</v>
      </c>
      <c r="E150" s="238" t="s">
        <v>988</v>
      </c>
      <c r="F150" s="239" t="s">
        <v>989</v>
      </c>
      <c r="G150" s="240" t="s">
        <v>924</v>
      </c>
      <c r="H150" s="241">
        <v>1</v>
      </c>
      <c r="I150" s="242"/>
      <c r="J150" s="243">
        <f>ROUND(I150*H150,2)</f>
        <v>0</v>
      </c>
      <c r="K150" s="244"/>
      <c r="L150" s="44"/>
      <c r="M150" s="245" t="s">
        <v>1</v>
      </c>
      <c r="N150" s="246" t="s">
        <v>38</v>
      </c>
      <c r="O150" s="91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9" t="s">
        <v>167</v>
      </c>
      <c r="AT150" s="249" t="s">
        <v>163</v>
      </c>
      <c r="AU150" s="249" t="s">
        <v>73</v>
      </c>
      <c r="AY150" s="17" t="s">
        <v>161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7" t="s">
        <v>81</v>
      </c>
      <c r="BK150" s="250">
        <f>ROUND(I150*H150,2)</f>
        <v>0</v>
      </c>
      <c r="BL150" s="17" t="s">
        <v>167</v>
      </c>
      <c r="BM150" s="249" t="s">
        <v>477</v>
      </c>
    </row>
    <row r="151" s="2" customFormat="1" ht="16.5" customHeight="1">
      <c r="A151" s="38"/>
      <c r="B151" s="39"/>
      <c r="C151" s="237" t="s">
        <v>319</v>
      </c>
      <c r="D151" s="237" t="s">
        <v>163</v>
      </c>
      <c r="E151" s="238" t="s">
        <v>990</v>
      </c>
      <c r="F151" s="239" t="s">
        <v>991</v>
      </c>
      <c r="G151" s="240" t="s">
        <v>239</v>
      </c>
      <c r="H151" s="241">
        <v>6</v>
      </c>
      <c r="I151" s="242"/>
      <c r="J151" s="243">
        <f>ROUND(I151*H151,2)</f>
        <v>0</v>
      </c>
      <c r="K151" s="244"/>
      <c r="L151" s="44"/>
      <c r="M151" s="245" t="s">
        <v>1</v>
      </c>
      <c r="N151" s="246" t="s">
        <v>38</v>
      </c>
      <c r="O151" s="91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9" t="s">
        <v>167</v>
      </c>
      <c r="AT151" s="249" t="s">
        <v>163</v>
      </c>
      <c r="AU151" s="249" t="s">
        <v>73</v>
      </c>
      <c r="AY151" s="17" t="s">
        <v>161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7" t="s">
        <v>81</v>
      </c>
      <c r="BK151" s="250">
        <f>ROUND(I151*H151,2)</f>
        <v>0</v>
      </c>
      <c r="BL151" s="17" t="s">
        <v>167</v>
      </c>
      <c r="BM151" s="249" t="s">
        <v>487</v>
      </c>
    </row>
    <row r="152" s="2" customFormat="1" ht="16.5" customHeight="1">
      <c r="A152" s="38"/>
      <c r="B152" s="39"/>
      <c r="C152" s="237" t="s">
        <v>322</v>
      </c>
      <c r="D152" s="237" t="s">
        <v>163</v>
      </c>
      <c r="E152" s="238" t="s">
        <v>992</v>
      </c>
      <c r="F152" s="239" t="s">
        <v>993</v>
      </c>
      <c r="G152" s="240" t="s">
        <v>239</v>
      </c>
      <c r="H152" s="241">
        <v>6</v>
      </c>
      <c r="I152" s="242"/>
      <c r="J152" s="243">
        <f>ROUND(I152*H152,2)</f>
        <v>0</v>
      </c>
      <c r="K152" s="244"/>
      <c r="L152" s="44"/>
      <c r="M152" s="245" t="s">
        <v>1</v>
      </c>
      <c r="N152" s="246" t="s">
        <v>38</v>
      </c>
      <c r="O152" s="91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9" t="s">
        <v>167</v>
      </c>
      <c r="AT152" s="249" t="s">
        <v>163</v>
      </c>
      <c r="AU152" s="249" t="s">
        <v>73</v>
      </c>
      <c r="AY152" s="17" t="s">
        <v>161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7" t="s">
        <v>81</v>
      </c>
      <c r="BK152" s="250">
        <f>ROUND(I152*H152,2)</f>
        <v>0</v>
      </c>
      <c r="BL152" s="17" t="s">
        <v>167</v>
      </c>
      <c r="BM152" s="249" t="s">
        <v>495</v>
      </c>
    </row>
    <row r="153" s="2" customFormat="1" ht="21.75" customHeight="1">
      <c r="A153" s="38"/>
      <c r="B153" s="39"/>
      <c r="C153" s="237" t="s">
        <v>324</v>
      </c>
      <c r="D153" s="237" t="s">
        <v>163</v>
      </c>
      <c r="E153" s="238" t="s">
        <v>994</v>
      </c>
      <c r="F153" s="239" t="s">
        <v>995</v>
      </c>
      <c r="G153" s="240" t="s">
        <v>220</v>
      </c>
      <c r="H153" s="241">
        <v>300</v>
      </c>
      <c r="I153" s="242"/>
      <c r="J153" s="243">
        <f>ROUND(I153*H153,2)</f>
        <v>0</v>
      </c>
      <c r="K153" s="244"/>
      <c r="L153" s="44"/>
      <c r="M153" s="245" t="s">
        <v>1</v>
      </c>
      <c r="N153" s="246" t="s">
        <v>38</v>
      </c>
      <c r="O153" s="91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9" t="s">
        <v>167</v>
      </c>
      <c r="AT153" s="249" t="s">
        <v>163</v>
      </c>
      <c r="AU153" s="249" t="s">
        <v>73</v>
      </c>
      <c r="AY153" s="17" t="s">
        <v>161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7" t="s">
        <v>81</v>
      </c>
      <c r="BK153" s="250">
        <f>ROUND(I153*H153,2)</f>
        <v>0</v>
      </c>
      <c r="BL153" s="17" t="s">
        <v>167</v>
      </c>
      <c r="BM153" s="249" t="s">
        <v>503</v>
      </c>
    </row>
    <row r="154" s="2" customFormat="1" ht="21.75" customHeight="1">
      <c r="A154" s="38"/>
      <c r="B154" s="39"/>
      <c r="C154" s="237" t="s">
        <v>328</v>
      </c>
      <c r="D154" s="237" t="s">
        <v>163</v>
      </c>
      <c r="E154" s="238" t="s">
        <v>996</v>
      </c>
      <c r="F154" s="239" t="s">
        <v>997</v>
      </c>
      <c r="G154" s="240" t="s">
        <v>220</v>
      </c>
      <c r="H154" s="241">
        <v>300</v>
      </c>
      <c r="I154" s="242"/>
      <c r="J154" s="243">
        <f>ROUND(I154*H154,2)</f>
        <v>0</v>
      </c>
      <c r="K154" s="244"/>
      <c r="L154" s="44"/>
      <c r="M154" s="245" t="s">
        <v>1</v>
      </c>
      <c r="N154" s="246" t="s">
        <v>38</v>
      </c>
      <c r="O154" s="91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9" t="s">
        <v>167</v>
      </c>
      <c r="AT154" s="249" t="s">
        <v>163</v>
      </c>
      <c r="AU154" s="249" t="s">
        <v>73</v>
      </c>
      <c r="AY154" s="17" t="s">
        <v>161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7" t="s">
        <v>81</v>
      </c>
      <c r="BK154" s="250">
        <f>ROUND(I154*H154,2)</f>
        <v>0</v>
      </c>
      <c r="BL154" s="17" t="s">
        <v>167</v>
      </c>
      <c r="BM154" s="249" t="s">
        <v>514</v>
      </c>
    </row>
    <row r="155" s="2" customFormat="1" ht="21.75" customHeight="1">
      <c r="A155" s="38"/>
      <c r="B155" s="39"/>
      <c r="C155" s="237" t="s">
        <v>333</v>
      </c>
      <c r="D155" s="237" t="s">
        <v>163</v>
      </c>
      <c r="E155" s="238" t="s">
        <v>998</v>
      </c>
      <c r="F155" s="239" t="s">
        <v>999</v>
      </c>
      <c r="G155" s="240" t="s">
        <v>220</v>
      </c>
      <c r="H155" s="241">
        <v>30</v>
      </c>
      <c r="I155" s="242"/>
      <c r="J155" s="243">
        <f>ROUND(I155*H155,2)</f>
        <v>0</v>
      </c>
      <c r="K155" s="244"/>
      <c r="L155" s="44"/>
      <c r="M155" s="245" t="s">
        <v>1</v>
      </c>
      <c r="N155" s="246" t="s">
        <v>38</v>
      </c>
      <c r="O155" s="91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9" t="s">
        <v>167</v>
      </c>
      <c r="AT155" s="249" t="s">
        <v>163</v>
      </c>
      <c r="AU155" s="249" t="s">
        <v>73</v>
      </c>
      <c r="AY155" s="17" t="s">
        <v>161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7" t="s">
        <v>81</v>
      </c>
      <c r="BK155" s="250">
        <f>ROUND(I155*H155,2)</f>
        <v>0</v>
      </c>
      <c r="BL155" s="17" t="s">
        <v>167</v>
      </c>
      <c r="BM155" s="249" t="s">
        <v>523</v>
      </c>
    </row>
    <row r="156" s="2" customFormat="1" ht="21.75" customHeight="1">
      <c r="A156" s="38"/>
      <c r="B156" s="39"/>
      <c r="C156" s="237" t="s">
        <v>340</v>
      </c>
      <c r="D156" s="237" t="s">
        <v>163</v>
      </c>
      <c r="E156" s="238" t="s">
        <v>1000</v>
      </c>
      <c r="F156" s="239" t="s">
        <v>1001</v>
      </c>
      <c r="G156" s="240" t="s">
        <v>220</v>
      </c>
      <c r="H156" s="241">
        <v>30</v>
      </c>
      <c r="I156" s="242"/>
      <c r="J156" s="243">
        <f>ROUND(I156*H156,2)</f>
        <v>0</v>
      </c>
      <c r="K156" s="244"/>
      <c r="L156" s="44"/>
      <c r="M156" s="245" t="s">
        <v>1</v>
      </c>
      <c r="N156" s="246" t="s">
        <v>38</v>
      </c>
      <c r="O156" s="91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9" t="s">
        <v>167</v>
      </c>
      <c r="AT156" s="249" t="s">
        <v>163</v>
      </c>
      <c r="AU156" s="249" t="s">
        <v>73</v>
      </c>
      <c r="AY156" s="17" t="s">
        <v>161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7" t="s">
        <v>81</v>
      </c>
      <c r="BK156" s="250">
        <f>ROUND(I156*H156,2)</f>
        <v>0</v>
      </c>
      <c r="BL156" s="17" t="s">
        <v>167</v>
      </c>
      <c r="BM156" s="249" t="s">
        <v>532</v>
      </c>
    </row>
    <row r="157" s="2" customFormat="1" ht="21.75" customHeight="1">
      <c r="A157" s="38"/>
      <c r="B157" s="39"/>
      <c r="C157" s="237" t="s">
        <v>347</v>
      </c>
      <c r="D157" s="237" t="s">
        <v>163</v>
      </c>
      <c r="E157" s="238" t="s">
        <v>1002</v>
      </c>
      <c r="F157" s="239" t="s">
        <v>1003</v>
      </c>
      <c r="G157" s="240" t="s">
        <v>166</v>
      </c>
      <c r="H157" s="241">
        <v>10</v>
      </c>
      <c r="I157" s="242"/>
      <c r="J157" s="243">
        <f>ROUND(I157*H157,2)</f>
        <v>0</v>
      </c>
      <c r="K157" s="244"/>
      <c r="L157" s="44"/>
      <c r="M157" s="245" t="s">
        <v>1</v>
      </c>
      <c r="N157" s="246" t="s">
        <v>38</v>
      </c>
      <c r="O157" s="91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9" t="s">
        <v>167</v>
      </c>
      <c r="AT157" s="249" t="s">
        <v>163</v>
      </c>
      <c r="AU157" s="249" t="s">
        <v>73</v>
      </c>
      <c r="AY157" s="17" t="s">
        <v>161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7" t="s">
        <v>81</v>
      </c>
      <c r="BK157" s="250">
        <f>ROUND(I157*H157,2)</f>
        <v>0</v>
      </c>
      <c r="BL157" s="17" t="s">
        <v>167</v>
      </c>
      <c r="BM157" s="249" t="s">
        <v>542</v>
      </c>
    </row>
    <row r="158" s="2" customFormat="1" ht="16.5" customHeight="1">
      <c r="A158" s="38"/>
      <c r="B158" s="39"/>
      <c r="C158" s="237" t="s">
        <v>351</v>
      </c>
      <c r="D158" s="237" t="s">
        <v>163</v>
      </c>
      <c r="E158" s="238" t="s">
        <v>1004</v>
      </c>
      <c r="F158" s="239" t="s">
        <v>1005</v>
      </c>
      <c r="G158" s="240" t="s">
        <v>976</v>
      </c>
      <c r="H158" s="241">
        <v>1</v>
      </c>
      <c r="I158" s="242"/>
      <c r="J158" s="243">
        <f>ROUND(I158*H158,2)</f>
        <v>0</v>
      </c>
      <c r="K158" s="244"/>
      <c r="L158" s="44"/>
      <c r="M158" s="245" t="s">
        <v>1</v>
      </c>
      <c r="N158" s="246" t="s">
        <v>38</v>
      </c>
      <c r="O158" s="91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9" t="s">
        <v>167</v>
      </c>
      <c r="AT158" s="249" t="s">
        <v>163</v>
      </c>
      <c r="AU158" s="249" t="s">
        <v>73</v>
      </c>
      <c r="AY158" s="17" t="s">
        <v>161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7" t="s">
        <v>81</v>
      </c>
      <c r="BK158" s="250">
        <f>ROUND(I158*H158,2)</f>
        <v>0</v>
      </c>
      <c r="BL158" s="17" t="s">
        <v>167</v>
      </c>
      <c r="BM158" s="249" t="s">
        <v>555</v>
      </c>
    </row>
    <row r="159" s="2" customFormat="1" ht="16.5" customHeight="1">
      <c r="A159" s="38"/>
      <c r="B159" s="39"/>
      <c r="C159" s="237" t="s">
        <v>357</v>
      </c>
      <c r="D159" s="237" t="s">
        <v>163</v>
      </c>
      <c r="E159" s="238" t="s">
        <v>1006</v>
      </c>
      <c r="F159" s="239" t="s">
        <v>1007</v>
      </c>
      <c r="G159" s="240" t="s">
        <v>976</v>
      </c>
      <c r="H159" s="241">
        <v>1</v>
      </c>
      <c r="I159" s="242"/>
      <c r="J159" s="243">
        <f>ROUND(I159*H159,2)</f>
        <v>0</v>
      </c>
      <c r="K159" s="244"/>
      <c r="L159" s="44"/>
      <c r="M159" s="245" t="s">
        <v>1</v>
      </c>
      <c r="N159" s="246" t="s">
        <v>38</v>
      </c>
      <c r="O159" s="91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9" t="s">
        <v>167</v>
      </c>
      <c r="AT159" s="249" t="s">
        <v>163</v>
      </c>
      <c r="AU159" s="249" t="s">
        <v>73</v>
      </c>
      <c r="AY159" s="17" t="s">
        <v>161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7" t="s">
        <v>81</v>
      </c>
      <c r="BK159" s="250">
        <f>ROUND(I159*H159,2)</f>
        <v>0</v>
      </c>
      <c r="BL159" s="17" t="s">
        <v>167</v>
      </c>
      <c r="BM159" s="249" t="s">
        <v>565</v>
      </c>
    </row>
    <row r="160" s="2" customFormat="1" ht="16.5" customHeight="1">
      <c r="A160" s="38"/>
      <c r="B160" s="39"/>
      <c r="C160" s="237" t="s">
        <v>361</v>
      </c>
      <c r="D160" s="237" t="s">
        <v>163</v>
      </c>
      <c r="E160" s="238" t="s">
        <v>1008</v>
      </c>
      <c r="F160" s="239" t="s">
        <v>1009</v>
      </c>
      <c r="G160" s="240" t="s">
        <v>976</v>
      </c>
      <c r="H160" s="241">
        <v>1</v>
      </c>
      <c r="I160" s="242"/>
      <c r="J160" s="243">
        <f>ROUND(I160*H160,2)</f>
        <v>0</v>
      </c>
      <c r="K160" s="244"/>
      <c r="L160" s="44"/>
      <c r="M160" s="245" t="s">
        <v>1</v>
      </c>
      <c r="N160" s="246" t="s">
        <v>38</v>
      </c>
      <c r="O160" s="91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9" t="s">
        <v>167</v>
      </c>
      <c r="AT160" s="249" t="s">
        <v>163</v>
      </c>
      <c r="AU160" s="249" t="s">
        <v>73</v>
      </c>
      <c r="AY160" s="17" t="s">
        <v>161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7" t="s">
        <v>81</v>
      </c>
      <c r="BK160" s="250">
        <f>ROUND(I160*H160,2)</f>
        <v>0</v>
      </c>
      <c r="BL160" s="17" t="s">
        <v>167</v>
      </c>
      <c r="BM160" s="249" t="s">
        <v>574</v>
      </c>
    </row>
    <row r="161" s="2" customFormat="1" ht="16.5" customHeight="1">
      <c r="A161" s="38"/>
      <c r="B161" s="39"/>
      <c r="C161" s="237" t="s">
        <v>365</v>
      </c>
      <c r="D161" s="237" t="s">
        <v>163</v>
      </c>
      <c r="E161" s="238" t="s">
        <v>1010</v>
      </c>
      <c r="F161" s="239" t="s">
        <v>1011</v>
      </c>
      <c r="G161" s="240" t="s">
        <v>976</v>
      </c>
      <c r="H161" s="241">
        <v>1</v>
      </c>
      <c r="I161" s="242"/>
      <c r="J161" s="243">
        <f>ROUND(I161*H161,2)</f>
        <v>0</v>
      </c>
      <c r="K161" s="244"/>
      <c r="L161" s="44"/>
      <c r="M161" s="245" t="s">
        <v>1</v>
      </c>
      <c r="N161" s="246" t="s">
        <v>38</v>
      </c>
      <c r="O161" s="91"/>
      <c r="P161" s="247">
        <f>O161*H161</f>
        <v>0</v>
      </c>
      <c r="Q161" s="247">
        <v>0</v>
      </c>
      <c r="R161" s="247">
        <f>Q161*H161</f>
        <v>0</v>
      </c>
      <c r="S161" s="247">
        <v>0</v>
      </c>
      <c r="T161" s="24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9" t="s">
        <v>167</v>
      </c>
      <c r="AT161" s="249" t="s">
        <v>163</v>
      </c>
      <c r="AU161" s="249" t="s">
        <v>73</v>
      </c>
      <c r="AY161" s="17" t="s">
        <v>161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7" t="s">
        <v>81</v>
      </c>
      <c r="BK161" s="250">
        <f>ROUND(I161*H161,2)</f>
        <v>0</v>
      </c>
      <c r="BL161" s="17" t="s">
        <v>167</v>
      </c>
      <c r="BM161" s="249" t="s">
        <v>583</v>
      </c>
    </row>
    <row r="162" s="2" customFormat="1" ht="16.5" customHeight="1">
      <c r="A162" s="38"/>
      <c r="B162" s="39"/>
      <c r="C162" s="237" t="s">
        <v>370</v>
      </c>
      <c r="D162" s="237" t="s">
        <v>163</v>
      </c>
      <c r="E162" s="238" t="s">
        <v>1012</v>
      </c>
      <c r="F162" s="239" t="s">
        <v>1013</v>
      </c>
      <c r="G162" s="240" t="s">
        <v>976</v>
      </c>
      <c r="H162" s="241">
        <v>1</v>
      </c>
      <c r="I162" s="242"/>
      <c r="J162" s="243">
        <f>ROUND(I162*H162,2)</f>
        <v>0</v>
      </c>
      <c r="K162" s="244"/>
      <c r="L162" s="44"/>
      <c r="M162" s="295" t="s">
        <v>1</v>
      </c>
      <c r="N162" s="296" t="s">
        <v>38</v>
      </c>
      <c r="O162" s="297"/>
      <c r="P162" s="298">
        <f>O162*H162</f>
        <v>0</v>
      </c>
      <c r="Q162" s="298">
        <v>0</v>
      </c>
      <c r="R162" s="298">
        <f>Q162*H162</f>
        <v>0</v>
      </c>
      <c r="S162" s="298">
        <v>0</v>
      </c>
      <c r="T162" s="29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9" t="s">
        <v>167</v>
      </c>
      <c r="AT162" s="249" t="s">
        <v>163</v>
      </c>
      <c r="AU162" s="249" t="s">
        <v>73</v>
      </c>
      <c r="AY162" s="17" t="s">
        <v>161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7" t="s">
        <v>81</v>
      </c>
      <c r="BK162" s="250">
        <f>ROUND(I162*H162,2)</f>
        <v>0</v>
      </c>
      <c r="BL162" s="17" t="s">
        <v>167</v>
      </c>
      <c r="BM162" s="249" t="s">
        <v>592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184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yodKBskPz7fG9Ulm9A/4muKNMB7Gcej/Cr/RXAtfSxLALIKr1bnUqx9Pxs1bLe7fkHDci/bU6PaXflCxZm5XOg==" hashValue="EkcUKEXO3w5Nmn83DxyBkolIUbUerlyO6ekB1j1aT9axlD9J27Dm0q54zCS32Falphml8v9EXCiAn1uwWmCnPw==" algorithmName="SHA-512" password="CFC9"/>
  <autoFilter ref="C115:K16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hidden="1" s="1" customFormat="1" ht="24.96" customHeight="1">
      <c r="B4" s="20"/>
      <c r="D4" s="141" t="s">
        <v>99</v>
      </c>
      <c r="I4" s="136"/>
      <c r="L4" s="20"/>
      <c r="M4" s="142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3" t="s">
        <v>16</v>
      </c>
      <c r="I6" s="136"/>
      <c r="L6" s="20"/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Město Nymburk</v>
      </c>
      <c r="F7" s="143"/>
      <c r="G7" s="143"/>
      <c r="H7" s="143"/>
      <c r="I7" s="136"/>
      <c r="L7" s="20"/>
    </row>
    <row r="8" hidden="1" s="2" customFormat="1" ht="12" customHeight="1">
      <c r="A8" s="38"/>
      <c r="B8" s="44"/>
      <c r="C8" s="38"/>
      <c r="D8" s="143" t="s">
        <v>112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6" t="s">
        <v>1014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ROUND((SUM(BE117:BE131)),  2)</f>
        <v>0</v>
      </c>
      <c r="G33" s="38"/>
      <c r="H33" s="38"/>
      <c r="I33" s="163">
        <v>0.20999999999999999</v>
      </c>
      <c r="J33" s="162">
        <f>ROUND(((SUM(BE117:BE131))*I33),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ROUND((SUM(BF117:BF131)),  2)</f>
        <v>0</v>
      </c>
      <c r="G34" s="38"/>
      <c r="H34" s="38"/>
      <c r="I34" s="163">
        <v>0.14999999999999999</v>
      </c>
      <c r="J34" s="162">
        <f>ROUND(((SUM(BF117:BF131))*I34),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ROUND((SUM(BG117:BG131)),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ROUND((SUM(BH117:BH131)),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ROUND((SUM(BI117:BI131)),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Město Nymburk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403 - Ochrana kabelů NN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127</v>
      </c>
      <c r="D94" s="190"/>
      <c r="E94" s="190"/>
      <c r="F94" s="190"/>
      <c r="G94" s="190"/>
      <c r="H94" s="190"/>
      <c r="I94" s="191"/>
      <c r="J94" s="192" t="s">
        <v>128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129</v>
      </c>
      <c r="D96" s="40"/>
      <c r="E96" s="40"/>
      <c r="F96" s="40"/>
      <c r="G96" s="40"/>
      <c r="H96" s="40"/>
      <c r="I96" s="145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94"/>
      <c r="C97" s="195"/>
      <c r="D97" s="196" t="s">
        <v>131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5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4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7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146</v>
      </c>
      <c r="D104" s="40"/>
      <c r="E104" s="40"/>
      <c r="F104" s="40"/>
      <c r="G104" s="40"/>
      <c r="H104" s="40"/>
      <c r="I104" s="145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5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5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3.25" customHeight="1">
      <c r="A107" s="38"/>
      <c r="B107" s="39"/>
      <c r="C107" s="40"/>
      <c r="D107" s="40"/>
      <c r="E107" s="188" t="str">
        <f>E7</f>
        <v>Revitalizace veřejného prostranství při křížení ulice Zbožská a Boleslavské třídy Nymburk - investice Město Nymburk</v>
      </c>
      <c r="F107" s="32"/>
      <c r="G107" s="32"/>
      <c r="H107" s="32"/>
      <c r="I107" s="145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112</v>
      </c>
      <c r="D108" s="40"/>
      <c r="E108" s="40"/>
      <c r="F108" s="40"/>
      <c r="G108" s="40"/>
      <c r="H108" s="40"/>
      <c r="I108" s="145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403 - Ochrana kabelů NN</v>
      </c>
      <c r="F109" s="40"/>
      <c r="G109" s="40"/>
      <c r="H109" s="40"/>
      <c r="I109" s="14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48" t="s">
        <v>22</v>
      </c>
      <c r="J111" s="79" t="str">
        <f>IF(J12="","",J12)</f>
        <v>16. 3. 2021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48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148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8"/>
      <c r="B116" s="209"/>
      <c r="C116" s="210" t="s">
        <v>147</v>
      </c>
      <c r="D116" s="211" t="s">
        <v>58</v>
      </c>
      <c r="E116" s="211" t="s">
        <v>54</v>
      </c>
      <c r="F116" s="211" t="s">
        <v>55</v>
      </c>
      <c r="G116" s="211" t="s">
        <v>148</v>
      </c>
      <c r="H116" s="211" t="s">
        <v>149</v>
      </c>
      <c r="I116" s="212" t="s">
        <v>150</v>
      </c>
      <c r="J116" s="213" t="s">
        <v>128</v>
      </c>
      <c r="K116" s="214" t="s">
        <v>151</v>
      </c>
      <c r="L116" s="215"/>
      <c r="M116" s="100" t="s">
        <v>1</v>
      </c>
      <c r="N116" s="101" t="s">
        <v>37</v>
      </c>
      <c r="O116" s="101" t="s">
        <v>152</v>
      </c>
      <c r="P116" s="101" t="s">
        <v>153</v>
      </c>
      <c r="Q116" s="101" t="s">
        <v>154</v>
      </c>
      <c r="R116" s="101" t="s">
        <v>155</v>
      </c>
      <c r="S116" s="101" t="s">
        <v>156</v>
      </c>
      <c r="T116" s="102" t="s">
        <v>157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8"/>
      <c r="B117" s="39"/>
      <c r="C117" s="107" t="s">
        <v>158</v>
      </c>
      <c r="D117" s="40"/>
      <c r="E117" s="40"/>
      <c r="F117" s="40"/>
      <c r="G117" s="40"/>
      <c r="H117" s="40"/>
      <c r="I117" s="145"/>
      <c r="J117" s="216">
        <f>BK117</f>
        <v>0</v>
      </c>
      <c r="K117" s="40"/>
      <c r="L117" s="44"/>
      <c r="M117" s="103"/>
      <c r="N117" s="217"/>
      <c r="O117" s="104"/>
      <c r="P117" s="218">
        <f>P118</f>
        <v>0</v>
      </c>
      <c r="Q117" s="104"/>
      <c r="R117" s="218">
        <f>R118</f>
        <v>2.0154000000000001</v>
      </c>
      <c r="S117" s="104"/>
      <c r="T117" s="219">
        <f>T118</f>
        <v>2.6400000000000001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130</v>
      </c>
      <c r="BK117" s="220">
        <f>BK118</f>
        <v>0</v>
      </c>
    </row>
    <row r="118" s="12" customFormat="1" ht="25.92" customHeight="1">
      <c r="A118" s="12"/>
      <c r="B118" s="221"/>
      <c r="C118" s="222"/>
      <c r="D118" s="223" t="s">
        <v>72</v>
      </c>
      <c r="E118" s="224" t="s">
        <v>159</v>
      </c>
      <c r="F118" s="224" t="s">
        <v>160</v>
      </c>
      <c r="G118" s="222"/>
      <c r="H118" s="222"/>
      <c r="I118" s="225"/>
      <c r="J118" s="226">
        <f>BK118</f>
        <v>0</v>
      </c>
      <c r="K118" s="222"/>
      <c r="L118" s="227"/>
      <c r="M118" s="228"/>
      <c r="N118" s="229"/>
      <c r="O118" s="229"/>
      <c r="P118" s="230">
        <f>SUM(P119:P131)</f>
        <v>0</v>
      </c>
      <c r="Q118" s="229"/>
      <c r="R118" s="230">
        <f>SUM(R119:R131)</f>
        <v>2.0154000000000001</v>
      </c>
      <c r="S118" s="229"/>
      <c r="T118" s="231">
        <f>SUM(T119:T131)</f>
        <v>2.6400000000000001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2" t="s">
        <v>81</v>
      </c>
      <c r="AT118" s="233" t="s">
        <v>72</v>
      </c>
      <c r="AU118" s="233" t="s">
        <v>73</v>
      </c>
      <c r="AY118" s="232" t="s">
        <v>161</v>
      </c>
      <c r="BK118" s="234">
        <f>SUM(BK119:BK131)</f>
        <v>0</v>
      </c>
    </row>
    <row r="119" s="2" customFormat="1" ht="21.75" customHeight="1">
      <c r="A119" s="38"/>
      <c r="B119" s="39"/>
      <c r="C119" s="237" t="s">
        <v>81</v>
      </c>
      <c r="D119" s="237" t="s">
        <v>163</v>
      </c>
      <c r="E119" s="238" t="s">
        <v>1015</v>
      </c>
      <c r="F119" s="239" t="s">
        <v>1016</v>
      </c>
      <c r="G119" s="240" t="s">
        <v>166</v>
      </c>
      <c r="H119" s="241">
        <v>6</v>
      </c>
      <c r="I119" s="242"/>
      <c r="J119" s="243">
        <f>ROUND(I119*H119,2)</f>
        <v>0</v>
      </c>
      <c r="K119" s="244"/>
      <c r="L119" s="44"/>
      <c r="M119" s="245" t="s">
        <v>1</v>
      </c>
      <c r="N119" s="246" t="s">
        <v>38</v>
      </c>
      <c r="O119" s="91"/>
      <c r="P119" s="247">
        <f>O119*H119</f>
        <v>0</v>
      </c>
      <c r="Q119" s="247">
        <v>0</v>
      </c>
      <c r="R119" s="247">
        <f>Q119*H119</f>
        <v>0</v>
      </c>
      <c r="S119" s="247">
        <v>0.44</v>
      </c>
      <c r="T119" s="248">
        <f>S119*H119</f>
        <v>2.6400000000000001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9" t="s">
        <v>167</v>
      </c>
      <c r="AT119" s="249" t="s">
        <v>163</v>
      </c>
      <c r="AU119" s="249" t="s">
        <v>81</v>
      </c>
      <c r="AY119" s="17" t="s">
        <v>161</v>
      </c>
      <c r="BE119" s="250">
        <f>IF(N119="základní",J119,0)</f>
        <v>0</v>
      </c>
      <c r="BF119" s="250">
        <f>IF(N119="snížená",J119,0)</f>
        <v>0</v>
      </c>
      <c r="BG119" s="250">
        <f>IF(N119="zákl. přenesená",J119,0)</f>
        <v>0</v>
      </c>
      <c r="BH119" s="250">
        <f>IF(N119="sníž. přenesená",J119,0)</f>
        <v>0</v>
      </c>
      <c r="BI119" s="250">
        <f>IF(N119="nulová",J119,0)</f>
        <v>0</v>
      </c>
      <c r="BJ119" s="17" t="s">
        <v>81</v>
      </c>
      <c r="BK119" s="250">
        <f>ROUND(I119*H119,2)</f>
        <v>0</v>
      </c>
      <c r="BL119" s="17" t="s">
        <v>167</v>
      </c>
      <c r="BM119" s="249" t="s">
        <v>1017</v>
      </c>
    </row>
    <row r="120" s="13" customFormat="1">
      <c r="A120" s="13"/>
      <c r="B120" s="251"/>
      <c r="C120" s="252"/>
      <c r="D120" s="253" t="s">
        <v>169</v>
      </c>
      <c r="E120" s="254" t="s">
        <v>1</v>
      </c>
      <c r="F120" s="255" t="s">
        <v>1018</v>
      </c>
      <c r="G120" s="252"/>
      <c r="H120" s="256">
        <v>6</v>
      </c>
      <c r="I120" s="257"/>
      <c r="J120" s="252"/>
      <c r="K120" s="252"/>
      <c r="L120" s="258"/>
      <c r="M120" s="259"/>
      <c r="N120" s="260"/>
      <c r="O120" s="260"/>
      <c r="P120" s="260"/>
      <c r="Q120" s="260"/>
      <c r="R120" s="260"/>
      <c r="S120" s="260"/>
      <c r="T120" s="26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2" t="s">
        <v>169</v>
      </c>
      <c r="AU120" s="262" t="s">
        <v>81</v>
      </c>
      <c r="AV120" s="13" t="s">
        <v>83</v>
      </c>
      <c r="AW120" s="13" t="s">
        <v>30</v>
      </c>
      <c r="AX120" s="13" t="s">
        <v>81</v>
      </c>
      <c r="AY120" s="262" t="s">
        <v>161</v>
      </c>
    </row>
    <row r="121" s="2" customFormat="1" ht="16.5" customHeight="1">
      <c r="A121" s="38"/>
      <c r="B121" s="39"/>
      <c r="C121" s="237" t="s">
        <v>83</v>
      </c>
      <c r="D121" s="237" t="s">
        <v>163</v>
      </c>
      <c r="E121" s="238" t="s">
        <v>1019</v>
      </c>
      <c r="F121" s="239" t="s">
        <v>1020</v>
      </c>
      <c r="G121" s="240" t="s">
        <v>166</v>
      </c>
      <c r="H121" s="241">
        <v>5</v>
      </c>
      <c r="I121" s="242"/>
      <c r="J121" s="243">
        <f>ROUND(I121*H121,2)</f>
        <v>0</v>
      </c>
      <c r="K121" s="244"/>
      <c r="L121" s="44"/>
      <c r="M121" s="245" t="s">
        <v>1</v>
      </c>
      <c r="N121" s="246" t="s">
        <v>38</v>
      </c>
      <c r="O121" s="91"/>
      <c r="P121" s="247">
        <f>O121*H121</f>
        <v>0</v>
      </c>
      <c r="Q121" s="247">
        <v>0</v>
      </c>
      <c r="R121" s="247">
        <f>Q121*H121</f>
        <v>0</v>
      </c>
      <c r="S121" s="247">
        <v>0</v>
      </c>
      <c r="T121" s="24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9" t="s">
        <v>167</v>
      </c>
      <c r="AT121" s="249" t="s">
        <v>163</v>
      </c>
      <c r="AU121" s="249" t="s">
        <v>81</v>
      </c>
      <c r="AY121" s="17" t="s">
        <v>161</v>
      </c>
      <c r="BE121" s="250">
        <f>IF(N121="základní",J121,0)</f>
        <v>0</v>
      </c>
      <c r="BF121" s="250">
        <f>IF(N121="snížená",J121,0)</f>
        <v>0</v>
      </c>
      <c r="BG121" s="250">
        <f>IF(N121="zákl. přenesená",J121,0)</f>
        <v>0</v>
      </c>
      <c r="BH121" s="250">
        <f>IF(N121="sníž. přenesená",J121,0)</f>
        <v>0</v>
      </c>
      <c r="BI121" s="250">
        <f>IF(N121="nulová",J121,0)</f>
        <v>0</v>
      </c>
      <c r="BJ121" s="17" t="s">
        <v>81</v>
      </c>
      <c r="BK121" s="250">
        <f>ROUND(I121*H121,2)</f>
        <v>0</v>
      </c>
      <c r="BL121" s="17" t="s">
        <v>167</v>
      </c>
      <c r="BM121" s="249" t="s">
        <v>1021</v>
      </c>
    </row>
    <row r="122" s="13" customFormat="1">
      <c r="A122" s="13"/>
      <c r="B122" s="251"/>
      <c r="C122" s="252"/>
      <c r="D122" s="253" t="s">
        <v>169</v>
      </c>
      <c r="E122" s="254" t="s">
        <v>1</v>
      </c>
      <c r="F122" s="255" t="s">
        <v>1022</v>
      </c>
      <c r="G122" s="252"/>
      <c r="H122" s="256">
        <v>5</v>
      </c>
      <c r="I122" s="257"/>
      <c r="J122" s="252"/>
      <c r="K122" s="252"/>
      <c r="L122" s="258"/>
      <c r="M122" s="259"/>
      <c r="N122" s="260"/>
      <c r="O122" s="260"/>
      <c r="P122" s="260"/>
      <c r="Q122" s="260"/>
      <c r="R122" s="260"/>
      <c r="S122" s="260"/>
      <c r="T122" s="26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2" t="s">
        <v>169</v>
      </c>
      <c r="AU122" s="262" t="s">
        <v>81</v>
      </c>
      <c r="AV122" s="13" t="s">
        <v>83</v>
      </c>
      <c r="AW122" s="13" t="s">
        <v>30</v>
      </c>
      <c r="AX122" s="13" t="s">
        <v>81</v>
      </c>
      <c r="AY122" s="262" t="s">
        <v>161</v>
      </c>
    </row>
    <row r="123" s="2" customFormat="1" ht="16.5" customHeight="1">
      <c r="A123" s="38"/>
      <c r="B123" s="39"/>
      <c r="C123" s="237" t="s">
        <v>175</v>
      </c>
      <c r="D123" s="237" t="s">
        <v>163</v>
      </c>
      <c r="E123" s="238" t="s">
        <v>1023</v>
      </c>
      <c r="F123" s="239" t="s">
        <v>1024</v>
      </c>
      <c r="G123" s="240" t="s">
        <v>1025</v>
      </c>
      <c r="H123" s="241">
        <v>1</v>
      </c>
      <c r="I123" s="242"/>
      <c r="J123" s="243">
        <f>ROUND(I123*H123,2)</f>
        <v>0</v>
      </c>
      <c r="K123" s="244"/>
      <c r="L123" s="44"/>
      <c r="M123" s="245" t="s">
        <v>1</v>
      </c>
      <c r="N123" s="246" t="s">
        <v>38</v>
      </c>
      <c r="O123" s="91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9" t="s">
        <v>167</v>
      </c>
      <c r="AT123" s="249" t="s">
        <v>163</v>
      </c>
      <c r="AU123" s="249" t="s">
        <v>81</v>
      </c>
      <c r="AY123" s="17" t="s">
        <v>161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7" t="s">
        <v>81</v>
      </c>
      <c r="BK123" s="250">
        <f>ROUND(I123*H123,2)</f>
        <v>0</v>
      </c>
      <c r="BL123" s="17" t="s">
        <v>167</v>
      </c>
      <c r="BM123" s="249" t="s">
        <v>1026</v>
      </c>
    </row>
    <row r="124" s="2" customFormat="1" ht="16.5" customHeight="1">
      <c r="A124" s="38"/>
      <c r="B124" s="39"/>
      <c r="C124" s="237" t="s">
        <v>167</v>
      </c>
      <c r="D124" s="237" t="s">
        <v>163</v>
      </c>
      <c r="E124" s="238" t="s">
        <v>1027</v>
      </c>
      <c r="F124" s="239" t="s">
        <v>1028</v>
      </c>
      <c r="G124" s="240" t="s">
        <v>220</v>
      </c>
      <c r="H124" s="241">
        <v>10</v>
      </c>
      <c r="I124" s="242"/>
      <c r="J124" s="243">
        <f>ROUND(I124*H124,2)</f>
        <v>0</v>
      </c>
      <c r="K124" s="244"/>
      <c r="L124" s="44"/>
      <c r="M124" s="245" t="s">
        <v>1</v>
      </c>
      <c r="N124" s="246" t="s">
        <v>38</v>
      </c>
      <c r="O124" s="91"/>
      <c r="P124" s="247">
        <f>O124*H124</f>
        <v>0</v>
      </c>
      <c r="Q124" s="247">
        <v>0.00147</v>
      </c>
      <c r="R124" s="247">
        <f>Q124*H124</f>
        <v>0.0147</v>
      </c>
      <c r="S124" s="247">
        <v>0</v>
      </c>
      <c r="T124" s="24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9" t="s">
        <v>167</v>
      </c>
      <c r="AT124" s="249" t="s">
        <v>163</v>
      </c>
      <c r="AU124" s="249" t="s">
        <v>81</v>
      </c>
      <c r="AY124" s="17" t="s">
        <v>161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7" t="s">
        <v>81</v>
      </c>
      <c r="BK124" s="250">
        <f>ROUND(I124*H124,2)</f>
        <v>0</v>
      </c>
      <c r="BL124" s="17" t="s">
        <v>167</v>
      </c>
      <c r="BM124" s="249" t="s">
        <v>1029</v>
      </c>
    </row>
    <row r="125" s="2" customFormat="1" ht="16.5" customHeight="1">
      <c r="A125" s="38"/>
      <c r="B125" s="39"/>
      <c r="C125" s="237" t="s">
        <v>182</v>
      </c>
      <c r="D125" s="237" t="s">
        <v>163</v>
      </c>
      <c r="E125" s="238" t="s">
        <v>1030</v>
      </c>
      <c r="F125" s="239" t="s">
        <v>1031</v>
      </c>
      <c r="G125" s="240" t="s">
        <v>239</v>
      </c>
      <c r="H125" s="241">
        <v>1</v>
      </c>
      <c r="I125" s="242"/>
      <c r="J125" s="243">
        <f>ROUND(I125*H125,2)</f>
        <v>0</v>
      </c>
      <c r="K125" s="244"/>
      <c r="L125" s="44"/>
      <c r="M125" s="245" t="s">
        <v>1</v>
      </c>
      <c r="N125" s="246" t="s">
        <v>38</v>
      </c>
      <c r="O125" s="91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9" t="s">
        <v>167</v>
      </c>
      <c r="AT125" s="249" t="s">
        <v>163</v>
      </c>
      <c r="AU125" s="249" t="s">
        <v>81</v>
      </c>
      <c r="AY125" s="17" t="s">
        <v>161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7" t="s">
        <v>81</v>
      </c>
      <c r="BK125" s="250">
        <f>ROUND(I125*H125,2)</f>
        <v>0</v>
      </c>
      <c r="BL125" s="17" t="s">
        <v>167</v>
      </c>
      <c r="BM125" s="249" t="s">
        <v>1032</v>
      </c>
    </row>
    <row r="126" s="13" customFormat="1">
      <c r="A126" s="13"/>
      <c r="B126" s="251"/>
      <c r="C126" s="252"/>
      <c r="D126" s="253" t="s">
        <v>169</v>
      </c>
      <c r="E126" s="254" t="s">
        <v>1</v>
      </c>
      <c r="F126" s="255" t="s">
        <v>1033</v>
      </c>
      <c r="G126" s="252"/>
      <c r="H126" s="256">
        <v>1</v>
      </c>
      <c r="I126" s="257"/>
      <c r="J126" s="252"/>
      <c r="K126" s="252"/>
      <c r="L126" s="258"/>
      <c r="M126" s="259"/>
      <c r="N126" s="260"/>
      <c r="O126" s="260"/>
      <c r="P126" s="260"/>
      <c r="Q126" s="260"/>
      <c r="R126" s="260"/>
      <c r="S126" s="260"/>
      <c r="T126" s="26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2" t="s">
        <v>169</v>
      </c>
      <c r="AU126" s="262" t="s">
        <v>81</v>
      </c>
      <c r="AV126" s="13" t="s">
        <v>83</v>
      </c>
      <c r="AW126" s="13" t="s">
        <v>30</v>
      </c>
      <c r="AX126" s="13" t="s">
        <v>81</v>
      </c>
      <c r="AY126" s="262" t="s">
        <v>161</v>
      </c>
    </row>
    <row r="127" s="2" customFormat="1" ht="16.5" customHeight="1">
      <c r="A127" s="38"/>
      <c r="B127" s="39"/>
      <c r="C127" s="263" t="s">
        <v>186</v>
      </c>
      <c r="D127" s="263" t="s">
        <v>302</v>
      </c>
      <c r="E127" s="264" t="s">
        <v>303</v>
      </c>
      <c r="F127" s="265" t="s">
        <v>304</v>
      </c>
      <c r="G127" s="266" t="s">
        <v>288</v>
      </c>
      <c r="H127" s="267">
        <v>2</v>
      </c>
      <c r="I127" s="268"/>
      <c r="J127" s="269">
        <f>ROUND(I127*H127,2)</f>
        <v>0</v>
      </c>
      <c r="K127" s="270"/>
      <c r="L127" s="271"/>
      <c r="M127" s="272" t="s">
        <v>1</v>
      </c>
      <c r="N127" s="273" t="s">
        <v>38</v>
      </c>
      <c r="O127" s="91"/>
      <c r="P127" s="247">
        <f>O127*H127</f>
        <v>0</v>
      </c>
      <c r="Q127" s="247">
        <v>1</v>
      </c>
      <c r="R127" s="247">
        <f>Q127*H127</f>
        <v>2</v>
      </c>
      <c r="S127" s="247">
        <v>0</v>
      </c>
      <c r="T127" s="24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9" t="s">
        <v>194</v>
      </c>
      <c r="AT127" s="249" t="s">
        <v>302</v>
      </c>
      <c r="AU127" s="249" t="s">
        <v>81</v>
      </c>
      <c r="AY127" s="17" t="s">
        <v>161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7" t="s">
        <v>81</v>
      </c>
      <c r="BK127" s="250">
        <f>ROUND(I127*H127,2)</f>
        <v>0</v>
      </c>
      <c r="BL127" s="17" t="s">
        <v>167</v>
      </c>
      <c r="BM127" s="249" t="s">
        <v>1034</v>
      </c>
    </row>
    <row r="128" s="13" customFormat="1">
      <c r="A128" s="13"/>
      <c r="B128" s="251"/>
      <c r="C128" s="252"/>
      <c r="D128" s="253" t="s">
        <v>169</v>
      </c>
      <c r="E128" s="252"/>
      <c r="F128" s="255" t="s">
        <v>1035</v>
      </c>
      <c r="G128" s="252"/>
      <c r="H128" s="256">
        <v>2</v>
      </c>
      <c r="I128" s="257"/>
      <c r="J128" s="252"/>
      <c r="K128" s="252"/>
      <c r="L128" s="258"/>
      <c r="M128" s="259"/>
      <c r="N128" s="260"/>
      <c r="O128" s="260"/>
      <c r="P128" s="260"/>
      <c r="Q128" s="260"/>
      <c r="R128" s="260"/>
      <c r="S128" s="260"/>
      <c r="T128" s="26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2" t="s">
        <v>169</v>
      </c>
      <c r="AU128" s="262" t="s">
        <v>81</v>
      </c>
      <c r="AV128" s="13" t="s">
        <v>83</v>
      </c>
      <c r="AW128" s="13" t="s">
        <v>4</v>
      </c>
      <c r="AX128" s="13" t="s">
        <v>81</v>
      </c>
      <c r="AY128" s="262" t="s">
        <v>161</v>
      </c>
    </row>
    <row r="129" s="2" customFormat="1" ht="16.5" customHeight="1">
      <c r="A129" s="38"/>
      <c r="B129" s="39"/>
      <c r="C129" s="237" t="s">
        <v>190</v>
      </c>
      <c r="D129" s="237" t="s">
        <v>163</v>
      </c>
      <c r="E129" s="238" t="s">
        <v>1036</v>
      </c>
      <c r="F129" s="239" t="s">
        <v>1037</v>
      </c>
      <c r="G129" s="240" t="s">
        <v>220</v>
      </c>
      <c r="H129" s="241">
        <v>10</v>
      </c>
      <c r="I129" s="242"/>
      <c r="J129" s="243">
        <f>ROUND(I129*H129,2)</f>
        <v>0</v>
      </c>
      <c r="K129" s="244"/>
      <c r="L129" s="44"/>
      <c r="M129" s="245" t="s">
        <v>1</v>
      </c>
      <c r="N129" s="246" t="s">
        <v>38</v>
      </c>
      <c r="O129" s="91"/>
      <c r="P129" s="247">
        <f>O129*H129</f>
        <v>0</v>
      </c>
      <c r="Q129" s="247">
        <v>6.9999999999999994E-05</v>
      </c>
      <c r="R129" s="247">
        <f>Q129*H129</f>
        <v>0.00069999999999999988</v>
      </c>
      <c r="S129" s="247">
        <v>0</v>
      </c>
      <c r="T129" s="24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9" t="s">
        <v>167</v>
      </c>
      <c r="AT129" s="249" t="s">
        <v>163</v>
      </c>
      <c r="AU129" s="249" t="s">
        <v>81</v>
      </c>
      <c r="AY129" s="17" t="s">
        <v>161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7" t="s">
        <v>81</v>
      </c>
      <c r="BK129" s="250">
        <f>ROUND(I129*H129,2)</f>
        <v>0</v>
      </c>
      <c r="BL129" s="17" t="s">
        <v>167</v>
      </c>
      <c r="BM129" s="249" t="s">
        <v>1038</v>
      </c>
    </row>
    <row r="130" s="2" customFormat="1" ht="21.75" customHeight="1">
      <c r="A130" s="38"/>
      <c r="B130" s="39"/>
      <c r="C130" s="237" t="s">
        <v>194</v>
      </c>
      <c r="D130" s="237" t="s">
        <v>163</v>
      </c>
      <c r="E130" s="238" t="s">
        <v>292</v>
      </c>
      <c r="F130" s="239" t="s">
        <v>293</v>
      </c>
      <c r="G130" s="240" t="s">
        <v>239</v>
      </c>
      <c r="H130" s="241">
        <v>1</v>
      </c>
      <c r="I130" s="242"/>
      <c r="J130" s="243">
        <f>ROUND(I130*H130,2)</f>
        <v>0</v>
      </c>
      <c r="K130" s="244"/>
      <c r="L130" s="44"/>
      <c r="M130" s="245" t="s">
        <v>1</v>
      </c>
      <c r="N130" s="246" t="s">
        <v>38</v>
      </c>
      <c r="O130" s="91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167</v>
      </c>
      <c r="AT130" s="249" t="s">
        <v>163</v>
      </c>
      <c r="AU130" s="249" t="s">
        <v>81</v>
      </c>
      <c r="AY130" s="17" t="s">
        <v>161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7" t="s">
        <v>81</v>
      </c>
      <c r="BK130" s="250">
        <f>ROUND(I130*H130,2)</f>
        <v>0</v>
      </c>
      <c r="BL130" s="17" t="s">
        <v>167</v>
      </c>
      <c r="BM130" s="249" t="s">
        <v>1039</v>
      </c>
    </row>
    <row r="131" s="13" customFormat="1">
      <c r="A131" s="13"/>
      <c r="B131" s="251"/>
      <c r="C131" s="252"/>
      <c r="D131" s="253" t="s">
        <v>169</v>
      </c>
      <c r="E131" s="254" t="s">
        <v>1</v>
      </c>
      <c r="F131" s="255" t="s">
        <v>1033</v>
      </c>
      <c r="G131" s="252"/>
      <c r="H131" s="256">
        <v>1</v>
      </c>
      <c r="I131" s="257"/>
      <c r="J131" s="252"/>
      <c r="K131" s="252"/>
      <c r="L131" s="258"/>
      <c r="M131" s="300"/>
      <c r="N131" s="301"/>
      <c r="O131" s="301"/>
      <c r="P131" s="301"/>
      <c r="Q131" s="301"/>
      <c r="R131" s="301"/>
      <c r="S131" s="301"/>
      <c r="T131" s="30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2" t="s">
        <v>169</v>
      </c>
      <c r="AU131" s="262" t="s">
        <v>81</v>
      </c>
      <c r="AV131" s="13" t="s">
        <v>83</v>
      </c>
      <c r="AW131" s="13" t="s">
        <v>30</v>
      </c>
      <c r="AX131" s="13" t="s">
        <v>81</v>
      </c>
      <c r="AY131" s="262" t="s">
        <v>161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184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Oe5hSJmeT3XWkrW/I26KNJ+upoKSwIUCoVwdDDezVVbibXSXWKxbuTxbDY1fnxXMP+D2LpmDB3SoEIJuyAsXSg==" hashValue="w47pxHuUHf8ZUkSE2zSxlI6uD7CiONWh3WIy9FZ0QcLd8+ZMiCaaTqoIKGl6NoXQgHBgXq2xYhLt4zditjC4FQ==" algorithmName="SHA-512" password="CFC9"/>
  <autoFilter ref="C116:K13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83</v>
      </c>
    </row>
    <row r="4" hidden="1" s="1" customFormat="1" ht="24.96" customHeight="1">
      <c r="B4" s="20"/>
      <c r="D4" s="141" t="s">
        <v>99</v>
      </c>
      <c r="I4" s="136"/>
      <c r="L4" s="20"/>
      <c r="M4" s="142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3" t="s">
        <v>16</v>
      </c>
      <c r="I6" s="136"/>
      <c r="L6" s="20"/>
    </row>
    <row r="7" hidden="1" s="1" customFormat="1" ht="23.25" customHeight="1">
      <c r="B7" s="20"/>
      <c r="E7" s="144" t="str">
        <f>'Rekapitulace stavby'!K6</f>
        <v>Revitalizace veřejného prostranství při křížení ulice Zbožská a Boleslavské třídy Nymburk - investice Město Nymburk</v>
      </c>
      <c r="F7" s="143"/>
      <c r="G7" s="143"/>
      <c r="H7" s="143"/>
      <c r="I7" s="136"/>
      <c r="L7" s="20"/>
    </row>
    <row r="8" hidden="1" s="2" customFormat="1" ht="12" customHeight="1">
      <c r="A8" s="38"/>
      <c r="B8" s="44"/>
      <c r="C8" s="38"/>
      <c r="D8" s="143" t="s">
        <v>112</v>
      </c>
      <c r="E8" s="38"/>
      <c r="F8" s="38"/>
      <c r="G8" s="38"/>
      <c r="H8" s="38"/>
      <c r="I8" s="14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6" t="s">
        <v>1040</v>
      </c>
      <c r="F9" s="38"/>
      <c r="G9" s="38"/>
      <c r="H9" s="38"/>
      <c r="I9" s="14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3" t="s">
        <v>18</v>
      </c>
      <c r="E11" s="38"/>
      <c r="F11" s="147" t="s">
        <v>1</v>
      </c>
      <c r="G11" s="38"/>
      <c r="H11" s="38"/>
      <c r="I11" s="148" t="s">
        <v>19</v>
      </c>
      <c r="J11" s="147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3" t="s">
        <v>20</v>
      </c>
      <c r="E12" s="38"/>
      <c r="F12" s="147" t="s">
        <v>21</v>
      </c>
      <c r="G12" s="38"/>
      <c r="H12" s="38"/>
      <c r="I12" s="148" t="s">
        <v>22</v>
      </c>
      <c r="J12" s="149" t="str">
        <f>'Rekapitulace stavby'!AN8</f>
        <v>16. 3. 2021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3" t="s">
        <v>24</v>
      </c>
      <c r="E14" s="38"/>
      <c r="F14" s="38"/>
      <c r="G14" s="38"/>
      <c r="H14" s="38"/>
      <c r="I14" s="148" t="s">
        <v>25</v>
      </c>
      <c r="J14" s="147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7" t="str">
        <f>IF('Rekapitulace stavby'!E11="","",'Rekapitulace stavby'!E11)</f>
        <v xml:space="preserve"> </v>
      </c>
      <c r="F15" s="38"/>
      <c r="G15" s="38"/>
      <c r="H15" s="38"/>
      <c r="I15" s="148" t="s">
        <v>26</v>
      </c>
      <c r="J15" s="147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3" t="s">
        <v>27</v>
      </c>
      <c r="E17" s="38"/>
      <c r="F17" s="38"/>
      <c r="G17" s="38"/>
      <c r="H17" s="38"/>
      <c r="I17" s="148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7"/>
      <c r="G18" s="147"/>
      <c r="H18" s="147"/>
      <c r="I18" s="148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3" t="s">
        <v>29</v>
      </c>
      <c r="E20" s="38"/>
      <c r="F20" s="38"/>
      <c r="G20" s="38"/>
      <c r="H20" s="38"/>
      <c r="I20" s="148" t="s">
        <v>25</v>
      </c>
      <c r="J20" s="147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7" t="str">
        <f>IF('Rekapitulace stavby'!E17="","",'Rekapitulace stavby'!E17)</f>
        <v xml:space="preserve"> </v>
      </c>
      <c r="F21" s="38"/>
      <c r="G21" s="38"/>
      <c r="H21" s="38"/>
      <c r="I21" s="148" t="s">
        <v>26</v>
      </c>
      <c r="J21" s="147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3" t="s">
        <v>31</v>
      </c>
      <c r="E23" s="38"/>
      <c r="F23" s="38"/>
      <c r="G23" s="38"/>
      <c r="H23" s="38"/>
      <c r="I23" s="148" t="s">
        <v>25</v>
      </c>
      <c r="J23" s="147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7" t="str">
        <f>IF('Rekapitulace stavby'!E20="","",'Rekapitulace stavby'!E20)</f>
        <v xml:space="preserve"> </v>
      </c>
      <c r="F24" s="38"/>
      <c r="G24" s="38"/>
      <c r="H24" s="38"/>
      <c r="I24" s="148" t="s">
        <v>26</v>
      </c>
      <c r="J24" s="147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3" t="s">
        <v>32</v>
      </c>
      <c r="E26" s="38"/>
      <c r="F26" s="38"/>
      <c r="G26" s="38"/>
      <c r="H26" s="38"/>
      <c r="I26" s="14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5"/>
      <c r="E29" s="155"/>
      <c r="F29" s="155"/>
      <c r="G29" s="155"/>
      <c r="H29" s="155"/>
      <c r="I29" s="156"/>
      <c r="J29" s="155"/>
      <c r="K29" s="15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7" t="s">
        <v>33</v>
      </c>
      <c r="E30" s="38"/>
      <c r="F30" s="38"/>
      <c r="G30" s="38"/>
      <c r="H30" s="38"/>
      <c r="I30" s="145"/>
      <c r="J30" s="158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5"/>
      <c r="E31" s="155"/>
      <c r="F31" s="155"/>
      <c r="G31" s="155"/>
      <c r="H31" s="155"/>
      <c r="I31" s="156"/>
      <c r="J31" s="155"/>
      <c r="K31" s="15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9" t="s">
        <v>35</v>
      </c>
      <c r="G32" s="38"/>
      <c r="H32" s="38"/>
      <c r="I32" s="160" t="s">
        <v>34</v>
      </c>
      <c r="J32" s="159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1" t="s">
        <v>37</v>
      </c>
      <c r="E33" s="143" t="s">
        <v>38</v>
      </c>
      <c r="F33" s="162">
        <f>ROUND((SUM(BE122:BE142)),  2)</f>
        <v>0</v>
      </c>
      <c r="G33" s="38"/>
      <c r="H33" s="38"/>
      <c r="I33" s="163">
        <v>0.20999999999999999</v>
      </c>
      <c r="J33" s="162">
        <f>ROUND(((SUM(BE122:BE142))*I33),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3" t="s">
        <v>39</v>
      </c>
      <c r="F34" s="162">
        <f>ROUND((SUM(BF122:BF142)),  2)</f>
        <v>0</v>
      </c>
      <c r="G34" s="38"/>
      <c r="H34" s="38"/>
      <c r="I34" s="163">
        <v>0.14999999999999999</v>
      </c>
      <c r="J34" s="162">
        <f>ROUND(((SUM(BF122:BF142))*I34),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3" t="s">
        <v>40</v>
      </c>
      <c r="F35" s="162">
        <f>ROUND((SUM(BG122:BG142)),  2)</f>
        <v>0</v>
      </c>
      <c r="G35" s="38"/>
      <c r="H35" s="38"/>
      <c r="I35" s="163">
        <v>0.20999999999999999</v>
      </c>
      <c r="J35" s="16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3" t="s">
        <v>41</v>
      </c>
      <c r="F36" s="162">
        <f>ROUND((SUM(BH122:BH142)),  2)</f>
        <v>0</v>
      </c>
      <c r="G36" s="38"/>
      <c r="H36" s="38"/>
      <c r="I36" s="163">
        <v>0.14999999999999999</v>
      </c>
      <c r="J36" s="16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42</v>
      </c>
      <c r="F37" s="162">
        <f>ROUND((SUM(BI122:BI142)),  2)</f>
        <v>0</v>
      </c>
      <c r="G37" s="38"/>
      <c r="H37" s="38"/>
      <c r="I37" s="163">
        <v>0</v>
      </c>
      <c r="J37" s="16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14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8" t="str">
        <f>E7</f>
        <v>Revitalizace veřejného prostranství při křížení ulice Zbožská a Boleslavské třídy Nymburk - investice Město Nymburk</v>
      </c>
      <c r="F85" s="32"/>
      <c r="G85" s="32"/>
      <c r="H85" s="32"/>
      <c r="I85" s="14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14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8" t="s">
        <v>22</v>
      </c>
      <c r="J89" s="79" t="str">
        <f>IF(J12="","",J12)</f>
        <v>16. 3. 2021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8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8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9" t="s">
        <v>127</v>
      </c>
      <c r="D94" s="190"/>
      <c r="E94" s="190"/>
      <c r="F94" s="190"/>
      <c r="G94" s="190"/>
      <c r="H94" s="190"/>
      <c r="I94" s="191"/>
      <c r="J94" s="192" t="s">
        <v>128</v>
      </c>
      <c r="K94" s="19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3" t="s">
        <v>129</v>
      </c>
      <c r="D96" s="40"/>
      <c r="E96" s="40"/>
      <c r="F96" s="40"/>
      <c r="G96" s="40"/>
      <c r="H96" s="40"/>
      <c r="I96" s="145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94"/>
      <c r="C97" s="195"/>
      <c r="D97" s="196" t="s">
        <v>1040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1041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1042</v>
      </c>
      <c r="E99" s="204"/>
      <c r="F99" s="204"/>
      <c r="G99" s="204"/>
      <c r="H99" s="204"/>
      <c r="I99" s="205"/>
      <c r="J99" s="206">
        <f>J128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1043</v>
      </c>
      <c r="E100" s="204"/>
      <c r="F100" s="204"/>
      <c r="G100" s="204"/>
      <c r="H100" s="204"/>
      <c r="I100" s="205"/>
      <c r="J100" s="206">
        <f>J131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1044</v>
      </c>
      <c r="E101" s="204"/>
      <c r="F101" s="204"/>
      <c r="G101" s="204"/>
      <c r="H101" s="204"/>
      <c r="I101" s="205"/>
      <c r="J101" s="206">
        <f>J134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1045</v>
      </c>
      <c r="E102" s="204"/>
      <c r="F102" s="204"/>
      <c r="G102" s="204"/>
      <c r="H102" s="204"/>
      <c r="I102" s="205"/>
      <c r="J102" s="206">
        <f>J137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5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4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7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146</v>
      </c>
      <c r="D109" s="40"/>
      <c r="E109" s="40"/>
      <c r="F109" s="40"/>
      <c r="G109" s="40"/>
      <c r="H109" s="40"/>
      <c r="I109" s="145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5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88" t="str">
        <f>E7</f>
        <v>Revitalizace veřejného prostranství při křížení ulice Zbožská a Boleslavské třídy Nymburk - investice Město Nymburk</v>
      </c>
      <c r="F112" s="32"/>
      <c r="G112" s="32"/>
      <c r="H112" s="32"/>
      <c r="I112" s="145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112</v>
      </c>
      <c r="D113" s="40"/>
      <c r="E113" s="40"/>
      <c r="F113" s="40"/>
      <c r="G113" s="40"/>
      <c r="H113" s="40"/>
      <c r="I113" s="145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8" t="s">
        <v>22</v>
      </c>
      <c r="J116" s="79" t="str">
        <f>IF(J12="","",J12)</f>
        <v>16. 3. 2021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8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8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8"/>
      <c r="B121" s="209"/>
      <c r="C121" s="210" t="s">
        <v>147</v>
      </c>
      <c r="D121" s="211" t="s">
        <v>58</v>
      </c>
      <c r="E121" s="211" t="s">
        <v>54</v>
      </c>
      <c r="F121" s="211" t="s">
        <v>55</v>
      </c>
      <c r="G121" s="211" t="s">
        <v>148</v>
      </c>
      <c r="H121" s="211" t="s">
        <v>149</v>
      </c>
      <c r="I121" s="212" t="s">
        <v>150</v>
      </c>
      <c r="J121" s="213" t="s">
        <v>128</v>
      </c>
      <c r="K121" s="214" t="s">
        <v>151</v>
      </c>
      <c r="L121" s="215"/>
      <c r="M121" s="100" t="s">
        <v>1</v>
      </c>
      <c r="N121" s="101" t="s">
        <v>37</v>
      </c>
      <c r="O121" s="101" t="s">
        <v>152</v>
      </c>
      <c r="P121" s="101" t="s">
        <v>153</v>
      </c>
      <c r="Q121" s="101" t="s">
        <v>154</v>
      </c>
      <c r="R121" s="101" t="s">
        <v>155</v>
      </c>
      <c r="S121" s="101" t="s">
        <v>156</v>
      </c>
      <c r="T121" s="102" t="s">
        <v>157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8"/>
      <c r="B122" s="39"/>
      <c r="C122" s="107" t="s">
        <v>158</v>
      </c>
      <c r="D122" s="40"/>
      <c r="E122" s="40"/>
      <c r="F122" s="40"/>
      <c r="G122" s="40"/>
      <c r="H122" s="40"/>
      <c r="I122" s="145"/>
      <c r="J122" s="216">
        <f>BK122</f>
        <v>0</v>
      </c>
      <c r="K122" s="40"/>
      <c r="L122" s="44"/>
      <c r="M122" s="103"/>
      <c r="N122" s="217"/>
      <c r="O122" s="104"/>
      <c r="P122" s="218">
        <f>P123</f>
        <v>0</v>
      </c>
      <c r="Q122" s="104"/>
      <c r="R122" s="218">
        <f>R123</f>
        <v>0</v>
      </c>
      <c r="S122" s="104"/>
      <c r="T122" s="21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130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72</v>
      </c>
      <c r="E123" s="224" t="s">
        <v>90</v>
      </c>
      <c r="F123" s="224" t="s">
        <v>91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P124+P128+P131+P134+P137</f>
        <v>0</v>
      </c>
      <c r="Q123" s="229"/>
      <c r="R123" s="230">
        <f>R124+R128+R131+R134+R137</f>
        <v>0</v>
      </c>
      <c r="S123" s="229"/>
      <c r="T123" s="231">
        <f>T124+T128+T131+T134+T137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182</v>
      </c>
      <c r="AT123" s="233" t="s">
        <v>72</v>
      </c>
      <c r="AU123" s="233" t="s">
        <v>73</v>
      </c>
      <c r="AY123" s="232" t="s">
        <v>161</v>
      </c>
      <c r="BK123" s="234">
        <f>BK124+BK128+BK131+BK134+BK137</f>
        <v>0</v>
      </c>
    </row>
    <row r="124" s="12" customFormat="1" ht="22.8" customHeight="1">
      <c r="A124" s="12"/>
      <c r="B124" s="221"/>
      <c r="C124" s="222"/>
      <c r="D124" s="223" t="s">
        <v>72</v>
      </c>
      <c r="E124" s="235" t="s">
        <v>1046</v>
      </c>
      <c r="F124" s="235" t="s">
        <v>1047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SUM(P125:P127)</f>
        <v>0</v>
      </c>
      <c r="Q124" s="229"/>
      <c r="R124" s="230">
        <f>SUM(R125:R127)</f>
        <v>0</v>
      </c>
      <c r="S124" s="229"/>
      <c r="T124" s="23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182</v>
      </c>
      <c r="AT124" s="233" t="s">
        <v>72</v>
      </c>
      <c r="AU124" s="233" t="s">
        <v>81</v>
      </c>
      <c r="AY124" s="232" t="s">
        <v>161</v>
      </c>
      <c r="BK124" s="234">
        <f>SUM(BK125:BK127)</f>
        <v>0</v>
      </c>
    </row>
    <row r="125" s="2" customFormat="1" ht="16.5" customHeight="1">
      <c r="A125" s="38"/>
      <c r="B125" s="39"/>
      <c r="C125" s="237" t="s">
        <v>81</v>
      </c>
      <c r="D125" s="237" t="s">
        <v>163</v>
      </c>
      <c r="E125" s="238" t="s">
        <v>1048</v>
      </c>
      <c r="F125" s="239" t="s">
        <v>1049</v>
      </c>
      <c r="G125" s="240" t="s">
        <v>1025</v>
      </c>
      <c r="H125" s="241">
        <v>1</v>
      </c>
      <c r="I125" s="242"/>
      <c r="J125" s="243">
        <f>ROUND(I125*H125,2)</f>
        <v>0</v>
      </c>
      <c r="K125" s="244"/>
      <c r="L125" s="44"/>
      <c r="M125" s="245" t="s">
        <v>1</v>
      </c>
      <c r="N125" s="246" t="s">
        <v>38</v>
      </c>
      <c r="O125" s="91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9" t="s">
        <v>1050</v>
      </c>
      <c r="AT125" s="249" t="s">
        <v>163</v>
      </c>
      <c r="AU125" s="249" t="s">
        <v>83</v>
      </c>
      <c r="AY125" s="17" t="s">
        <v>161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7" t="s">
        <v>81</v>
      </c>
      <c r="BK125" s="250">
        <f>ROUND(I125*H125,2)</f>
        <v>0</v>
      </c>
      <c r="BL125" s="17" t="s">
        <v>1050</v>
      </c>
      <c r="BM125" s="249" t="s">
        <v>1051</v>
      </c>
    </row>
    <row r="126" s="2" customFormat="1" ht="16.5" customHeight="1">
      <c r="A126" s="38"/>
      <c r="B126" s="39"/>
      <c r="C126" s="237" t="s">
        <v>83</v>
      </c>
      <c r="D126" s="237" t="s">
        <v>163</v>
      </c>
      <c r="E126" s="238" t="s">
        <v>1052</v>
      </c>
      <c r="F126" s="239" t="s">
        <v>1053</v>
      </c>
      <c r="G126" s="240" t="s">
        <v>1025</v>
      </c>
      <c r="H126" s="241">
        <v>1</v>
      </c>
      <c r="I126" s="242"/>
      <c r="J126" s="243">
        <f>ROUND(I126*H126,2)</f>
        <v>0</v>
      </c>
      <c r="K126" s="244"/>
      <c r="L126" s="44"/>
      <c r="M126" s="245" t="s">
        <v>1</v>
      </c>
      <c r="N126" s="246" t="s">
        <v>38</v>
      </c>
      <c r="O126" s="91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9" t="s">
        <v>1050</v>
      </c>
      <c r="AT126" s="249" t="s">
        <v>163</v>
      </c>
      <c r="AU126" s="249" t="s">
        <v>83</v>
      </c>
      <c r="AY126" s="17" t="s">
        <v>161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7" t="s">
        <v>81</v>
      </c>
      <c r="BK126" s="250">
        <f>ROUND(I126*H126,2)</f>
        <v>0</v>
      </c>
      <c r="BL126" s="17" t="s">
        <v>1050</v>
      </c>
      <c r="BM126" s="249" t="s">
        <v>1054</v>
      </c>
    </row>
    <row r="127" s="2" customFormat="1" ht="16.5" customHeight="1">
      <c r="A127" s="38"/>
      <c r="B127" s="39"/>
      <c r="C127" s="237" t="s">
        <v>175</v>
      </c>
      <c r="D127" s="237" t="s">
        <v>163</v>
      </c>
      <c r="E127" s="238" t="s">
        <v>1055</v>
      </c>
      <c r="F127" s="239" t="s">
        <v>1056</v>
      </c>
      <c r="G127" s="240" t="s">
        <v>1025</v>
      </c>
      <c r="H127" s="241">
        <v>1</v>
      </c>
      <c r="I127" s="242"/>
      <c r="J127" s="243">
        <f>ROUND(I127*H127,2)</f>
        <v>0</v>
      </c>
      <c r="K127" s="244"/>
      <c r="L127" s="44"/>
      <c r="M127" s="245" t="s">
        <v>1</v>
      </c>
      <c r="N127" s="246" t="s">
        <v>38</v>
      </c>
      <c r="O127" s="91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9" t="s">
        <v>1050</v>
      </c>
      <c r="AT127" s="249" t="s">
        <v>163</v>
      </c>
      <c r="AU127" s="249" t="s">
        <v>83</v>
      </c>
      <c r="AY127" s="17" t="s">
        <v>161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7" t="s">
        <v>81</v>
      </c>
      <c r="BK127" s="250">
        <f>ROUND(I127*H127,2)</f>
        <v>0</v>
      </c>
      <c r="BL127" s="17" t="s">
        <v>1050</v>
      </c>
      <c r="BM127" s="249" t="s">
        <v>1057</v>
      </c>
    </row>
    <row r="128" s="12" customFormat="1" ht="22.8" customHeight="1">
      <c r="A128" s="12"/>
      <c r="B128" s="221"/>
      <c r="C128" s="222"/>
      <c r="D128" s="223" t="s">
        <v>72</v>
      </c>
      <c r="E128" s="235" t="s">
        <v>1058</v>
      </c>
      <c r="F128" s="235" t="s">
        <v>1059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SUM(P129:P130)</f>
        <v>0</v>
      </c>
      <c r="Q128" s="229"/>
      <c r="R128" s="230">
        <f>SUM(R129:R130)</f>
        <v>0</v>
      </c>
      <c r="S128" s="229"/>
      <c r="T128" s="23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182</v>
      </c>
      <c r="AT128" s="233" t="s">
        <v>72</v>
      </c>
      <c r="AU128" s="233" t="s">
        <v>81</v>
      </c>
      <c r="AY128" s="232" t="s">
        <v>161</v>
      </c>
      <c r="BK128" s="234">
        <f>SUM(BK129:BK130)</f>
        <v>0</v>
      </c>
    </row>
    <row r="129" s="2" customFormat="1" ht="16.5" customHeight="1">
      <c r="A129" s="38"/>
      <c r="B129" s="39"/>
      <c r="C129" s="237" t="s">
        <v>167</v>
      </c>
      <c r="D129" s="237" t="s">
        <v>163</v>
      </c>
      <c r="E129" s="238" t="s">
        <v>1060</v>
      </c>
      <c r="F129" s="239" t="s">
        <v>1059</v>
      </c>
      <c r="G129" s="240" t="s">
        <v>1025</v>
      </c>
      <c r="H129" s="241">
        <v>1</v>
      </c>
      <c r="I129" s="242"/>
      <c r="J129" s="243">
        <f>ROUND(I129*H129,2)</f>
        <v>0</v>
      </c>
      <c r="K129" s="244"/>
      <c r="L129" s="44"/>
      <c r="M129" s="245" t="s">
        <v>1</v>
      </c>
      <c r="N129" s="246" t="s">
        <v>38</v>
      </c>
      <c r="O129" s="91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9" t="s">
        <v>1050</v>
      </c>
      <c r="AT129" s="249" t="s">
        <v>163</v>
      </c>
      <c r="AU129" s="249" t="s">
        <v>83</v>
      </c>
      <c r="AY129" s="17" t="s">
        <v>161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7" t="s">
        <v>81</v>
      </c>
      <c r="BK129" s="250">
        <f>ROUND(I129*H129,2)</f>
        <v>0</v>
      </c>
      <c r="BL129" s="17" t="s">
        <v>1050</v>
      </c>
      <c r="BM129" s="249" t="s">
        <v>1061</v>
      </c>
    </row>
    <row r="130" s="2" customFormat="1" ht="21.75" customHeight="1">
      <c r="A130" s="38"/>
      <c r="B130" s="39"/>
      <c r="C130" s="237" t="s">
        <v>182</v>
      </c>
      <c r="D130" s="237" t="s">
        <v>163</v>
      </c>
      <c r="E130" s="238" t="s">
        <v>1062</v>
      </c>
      <c r="F130" s="239" t="s">
        <v>1063</v>
      </c>
      <c r="G130" s="240" t="s">
        <v>1025</v>
      </c>
      <c r="H130" s="241">
        <v>1</v>
      </c>
      <c r="I130" s="242"/>
      <c r="J130" s="243">
        <f>ROUND(I130*H130,2)</f>
        <v>0</v>
      </c>
      <c r="K130" s="244"/>
      <c r="L130" s="44"/>
      <c r="M130" s="245" t="s">
        <v>1</v>
      </c>
      <c r="N130" s="246" t="s">
        <v>38</v>
      </c>
      <c r="O130" s="91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9" t="s">
        <v>1050</v>
      </c>
      <c r="AT130" s="249" t="s">
        <v>163</v>
      </c>
      <c r="AU130" s="249" t="s">
        <v>83</v>
      </c>
      <c r="AY130" s="17" t="s">
        <v>161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7" t="s">
        <v>81</v>
      </c>
      <c r="BK130" s="250">
        <f>ROUND(I130*H130,2)</f>
        <v>0</v>
      </c>
      <c r="BL130" s="17" t="s">
        <v>1050</v>
      </c>
      <c r="BM130" s="249" t="s">
        <v>1064</v>
      </c>
    </row>
    <row r="131" s="12" customFormat="1" ht="22.8" customHeight="1">
      <c r="A131" s="12"/>
      <c r="B131" s="221"/>
      <c r="C131" s="222"/>
      <c r="D131" s="223" t="s">
        <v>72</v>
      </c>
      <c r="E131" s="235" t="s">
        <v>1065</v>
      </c>
      <c r="F131" s="235" t="s">
        <v>1066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SUM(P132:P133)</f>
        <v>0</v>
      </c>
      <c r="Q131" s="229"/>
      <c r="R131" s="230">
        <f>SUM(R132:R133)</f>
        <v>0</v>
      </c>
      <c r="S131" s="229"/>
      <c r="T131" s="23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182</v>
      </c>
      <c r="AT131" s="233" t="s">
        <v>72</v>
      </c>
      <c r="AU131" s="233" t="s">
        <v>81</v>
      </c>
      <c r="AY131" s="232" t="s">
        <v>161</v>
      </c>
      <c r="BK131" s="234">
        <f>SUM(BK132:BK133)</f>
        <v>0</v>
      </c>
    </row>
    <row r="132" s="2" customFormat="1" ht="33" customHeight="1">
      <c r="A132" s="38"/>
      <c r="B132" s="39"/>
      <c r="C132" s="237" t="s">
        <v>186</v>
      </c>
      <c r="D132" s="237" t="s">
        <v>163</v>
      </c>
      <c r="E132" s="238" t="s">
        <v>1067</v>
      </c>
      <c r="F132" s="239" t="s">
        <v>1068</v>
      </c>
      <c r="G132" s="240" t="s">
        <v>1025</v>
      </c>
      <c r="H132" s="241">
        <v>1</v>
      </c>
      <c r="I132" s="242"/>
      <c r="J132" s="243">
        <f>ROUND(I132*H132,2)</f>
        <v>0</v>
      </c>
      <c r="K132" s="244"/>
      <c r="L132" s="44"/>
      <c r="M132" s="245" t="s">
        <v>1</v>
      </c>
      <c r="N132" s="246" t="s">
        <v>38</v>
      </c>
      <c r="O132" s="91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9" t="s">
        <v>1050</v>
      </c>
      <c r="AT132" s="249" t="s">
        <v>163</v>
      </c>
      <c r="AU132" s="249" t="s">
        <v>83</v>
      </c>
      <c r="AY132" s="17" t="s">
        <v>161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7" t="s">
        <v>81</v>
      </c>
      <c r="BK132" s="250">
        <f>ROUND(I132*H132,2)</f>
        <v>0</v>
      </c>
      <c r="BL132" s="17" t="s">
        <v>1050</v>
      </c>
      <c r="BM132" s="249" t="s">
        <v>1069</v>
      </c>
    </row>
    <row r="133" s="2" customFormat="1" ht="16.5" customHeight="1">
      <c r="A133" s="38"/>
      <c r="B133" s="39"/>
      <c r="C133" s="237" t="s">
        <v>190</v>
      </c>
      <c r="D133" s="237" t="s">
        <v>163</v>
      </c>
      <c r="E133" s="238" t="s">
        <v>1070</v>
      </c>
      <c r="F133" s="239" t="s">
        <v>1071</v>
      </c>
      <c r="G133" s="240" t="s">
        <v>1025</v>
      </c>
      <c r="H133" s="241">
        <v>1</v>
      </c>
      <c r="I133" s="242"/>
      <c r="J133" s="243">
        <f>ROUND(I133*H133,2)</f>
        <v>0</v>
      </c>
      <c r="K133" s="244"/>
      <c r="L133" s="44"/>
      <c r="M133" s="245" t="s">
        <v>1</v>
      </c>
      <c r="N133" s="246" t="s">
        <v>38</v>
      </c>
      <c r="O133" s="91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9" t="s">
        <v>1050</v>
      </c>
      <c r="AT133" s="249" t="s">
        <v>163</v>
      </c>
      <c r="AU133" s="249" t="s">
        <v>83</v>
      </c>
      <c r="AY133" s="17" t="s">
        <v>161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7" t="s">
        <v>81</v>
      </c>
      <c r="BK133" s="250">
        <f>ROUND(I133*H133,2)</f>
        <v>0</v>
      </c>
      <c r="BL133" s="17" t="s">
        <v>1050</v>
      </c>
      <c r="BM133" s="249" t="s">
        <v>1072</v>
      </c>
    </row>
    <row r="134" s="12" customFormat="1" ht="22.8" customHeight="1">
      <c r="A134" s="12"/>
      <c r="B134" s="221"/>
      <c r="C134" s="222"/>
      <c r="D134" s="223" t="s">
        <v>72</v>
      </c>
      <c r="E134" s="235" t="s">
        <v>1073</v>
      </c>
      <c r="F134" s="235" t="s">
        <v>1013</v>
      </c>
      <c r="G134" s="222"/>
      <c r="H134" s="222"/>
      <c r="I134" s="225"/>
      <c r="J134" s="236">
        <f>BK134</f>
        <v>0</v>
      </c>
      <c r="K134" s="222"/>
      <c r="L134" s="227"/>
      <c r="M134" s="228"/>
      <c r="N134" s="229"/>
      <c r="O134" s="229"/>
      <c r="P134" s="230">
        <f>SUM(P135:P136)</f>
        <v>0</v>
      </c>
      <c r="Q134" s="229"/>
      <c r="R134" s="230">
        <f>SUM(R135:R136)</f>
        <v>0</v>
      </c>
      <c r="S134" s="229"/>
      <c r="T134" s="23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182</v>
      </c>
      <c r="AT134" s="233" t="s">
        <v>72</v>
      </c>
      <c r="AU134" s="233" t="s">
        <v>81</v>
      </c>
      <c r="AY134" s="232" t="s">
        <v>161</v>
      </c>
      <c r="BK134" s="234">
        <f>SUM(BK135:BK136)</f>
        <v>0</v>
      </c>
    </row>
    <row r="135" s="2" customFormat="1" ht="16.5" customHeight="1">
      <c r="A135" s="38"/>
      <c r="B135" s="39"/>
      <c r="C135" s="237" t="s">
        <v>194</v>
      </c>
      <c r="D135" s="237" t="s">
        <v>163</v>
      </c>
      <c r="E135" s="238" t="s">
        <v>1074</v>
      </c>
      <c r="F135" s="239" t="s">
        <v>1075</v>
      </c>
      <c r="G135" s="240" t="s">
        <v>1025</v>
      </c>
      <c r="H135" s="241">
        <v>1</v>
      </c>
      <c r="I135" s="242"/>
      <c r="J135" s="243">
        <f>ROUND(I135*H135,2)</f>
        <v>0</v>
      </c>
      <c r="K135" s="244"/>
      <c r="L135" s="44"/>
      <c r="M135" s="245" t="s">
        <v>1</v>
      </c>
      <c r="N135" s="246" t="s">
        <v>38</v>
      </c>
      <c r="O135" s="91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9" t="s">
        <v>1050</v>
      </c>
      <c r="AT135" s="249" t="s">
        <v>163</v>
      </c>
      <c r="AU135" s="249" t="s">
        <v>83</v>
      </c>
      <c r="AY135" s="17" t="s">
        <v>161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7" t="s">
        <v>81</v>
      </c>
      <c r="BK135" s="250">
        <f>ROUND(I135*H135,2)</f>
        <v>0</v>
      </c>
      <c r="BL135" s="17" t="s">
        <v>1050</v>
      </c>
      <c r="BM135" s="249" t="s">
        <v>1076</v>
      </c>
    </row>
    <row r="136" s="2" customFormat="1" ht="21.75" customHeight="1">
      <c r="A136" s="38"/>
      <c r="B136" s="39"/>
      <c r="C136" s="237" t="s">
        <v>198</v>
      </c>
      <c r="D136" s="237" t="s">
        <v>163</v>
      </c>
      <c r="E136" s="238" t="s">
        <v>1077</v>
      </c>
      <c r="F136" s="239" t="s">
        <v>1078</v>
      </c>
      <c r="G136" s="240" t="s">
        <v>924</v>
      </c>
      <c r="H136" s="241">
        <v>45</v>
      </c>
      <c r="I136" s="242"/>
      <c r="J136" s="243">
        <f>ROUND(I136*H136,2)</f>
        <v>0</v>
      </c>
      <c r="K136" s="244"/>
      <c r="L136" s="44"/>
      <c r="M136" s="245" t="s">
        <v>1</v>
      </c>
      <c r="N136" s="246" t="s">
        <v>38</v>
      </c>
      <c r="O136" s="91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9" t="s">
        <v>1050</v>
      </c>
      <c r="AT136" s="249" t="s">
        <v>163</v>
      </c>
      <c r="AU136" s="249" t="s">
        <v>83</v>
      </c>
      <c r="AY136" s="17" t="s">
        <v>161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7" t="s">
        <v>81</v>
      </c>
      <c r="BK136" s="250">
        <f>ROUND(I136*H136,2)</f>
        <v>0</v>
      </c>
      <c r="BL136" s="17" t="s">
        <v>1050</v>
      </c>
      <c r="BM136" s="249" t="s">
        <v>1079</v>
      </c>
    </row>
    <row r="137" s="12" customFormat="1" ht="22.8" customHeight="1">
      <c r="A137" s="12"/>
      <c r="B137" s="221"/>
      <c r="C137" s="222"/>
      <c r="D137" s="223" t="s">
        <v>72</v>
      </c>
      <c r="E137" s="235" t="s">
        <v>1080</v>
      </c>
      <c r="F137" s="235" t="s">
        <v>1081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SUM(P138:P142)</f>
        <v>0</v>
      </c>
      <c r="Q137" s="229"/>
      <c r="R137" s="230">
        <f>SUM(R138:R142)</f>
        <v>0</v>
      </c>
      <c r="S137" s="229"/>
      <c r="T137" s="231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2" t="s">
        <v>182</v>
      </c>
      <c r="AT137" s="233" t="s">
        <v>72</v>
      </c>
      <c r="AU137" s="233" t="s">
        <v>81</v>
      </c>
      <c r="AY137" s="232" t="s">
        <v>161</v>
      </c>
      <c r="BK137" s="234">
        <f>SUM(BK138:BK142)</f>
        <v>0</v>
      </c>
    </row>
    <row r="138" s="2" customFormat="1" ht="21.75" customHeight="1">
      <c r="A138" s="38"/>
      <c r="B138" s="39"/>
      <c r="C138" s="237" t="s">
        <v>203</v>
      </c>
      <c r="D138" s="237" t="s">
        <v>163</v>
      </c>
      <c r="E138" s="238" t="s">
        <v>1082</v>
      </c>
      <c r="F138" s="239" t="s">
        <v>1083</v>
      </c>
      <c r="G138" s="240" t="s">
        <v>1025</v>
      </c>
      <c r="H138" s="241">
        <v>1</v>
      </c>
      <c r="I138" s="242"/>
      <c r="J138" s="243">
        <f>ROUND(I138*H138,2)</f>
        <v>0</v>
      </c>
      <c r="K138" s="244"/>
      <c r="L138" s="44"/>
      <c r="M138" s="245" t="s">
        <v>1</v>
      </c>
      <c r="N138" s="246" t="s">
        <v>38</v>
      </c>
      <c r="O138" s="91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9" t="s">
        <v>1050</v>
      </c>
      <c r="AT138" s="249" t="s">
        <v>163</v>
      </c>
      <c r="AU138" s="249" t="s">
        <v>83</v>
      </c>
      <c r="AY138" s="17" t="s">
        <v>161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7" t="s">
        <v>81</v>
      </c>
      <c r="BK138" s="250">
        <f>ROUND(I138*H138,2)</f>
        <v>0</v>
      </c>
      <c r="BL138" s="17" t="s">
        <v>1050</v>
      </c>
      <c r="BM138" s="249" t="s">
        <v>1084</v>
      </c>
    </row>
    <row r="139" s="2" customFormat="1" ht="33" customHeight="1">
      <c r="A139" s="38"/>
      <c r="B139" s="39"/>
      <c r="C139" s="237" t="s">
        <v>208</v>
      </c>
      <c r="D139" s="237" t="s">
        <v>163</v>
      </c>
      <c r="E139" s="238" t="s">
        <v>1085</v>
      </c>
      <c r="F139" s="239" t="s">
        <v>1086</v>
      </c>
      <c r="G139" s="240" t="s">
        <v>173</v>
      </c>
      <c r="H139" s="241">
        <v>1</v>
      </c>
      <c r="I139" s="242"/>
      <c r="J139" s="243">
        <f>ROUND(I139*H139,2)</f>
        <v>0</v>
      </c>
      <c r="K139" s="244"/>
      <c r="L139" s="44"/>
      <c r="M139" s="245" t="s">
        <v>1</v>
      </c>
      <c r="N139" s="246" t="s">
        <v>38</v>
      </c>
      <c r="O139" s="91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9" t="s">
        <v>1050</v>
      </c>
      <c r="AT139" s="249" t="s">
        <v>163</v>
      </c>
      <c r="AU139" s="249" t="s">
        <v>83</v>
      </c>
      <c r="AY139" s="17" t="s">
        <v>161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7" t="s">
        <v>81</v>
      </c>
      <c r="BK139" s="250">
        <f>ROUND(I139*H139,2)</f>
        <v>0</v>
      </c>
      <c r="BL139" s="17" t="s">
        <v>1050</v>
      </c>
      <c r="BM139" s="249" t="s">
        <v>1087</v>
      </c>
    </row>
    <row r="140" s="2" customFormat="1" ht="16.5" customHeight="1">
      <c r="A140" s="38"/>
      <c r="B140" s="39"/>
      <c r="C140" s="237" t="s">
        <v>213</v>
      </c>
      <c r="D140" s="237" t="s">
        <v>163</v>
      </c>
      <c r="E140" s="238" t="s">
        <v>1088</v>
      </c>
      <c r="F140" s="239" t="s">
        <v>1089</v>
      </c>
      <c r="G140" s="240" t="s">
        <v>1025</v>
      </c>
      <c r="H140" s="241">
        <v>1</v>
      </c>
      <c r="I140" s="242"/>
      <c r="J140" s="243">
        <f>ROUND(I140*H140,2)</f>
        <v>0</v>
      </c>
      <c r="K140" s="244"/>
      <c r="L140" s="44"/>
      <c r="M140" s="245" t="s">
        <v>1</v>
      </c>
      <c r="N140" s="246" t="s">
        <v>38</v>
      </c>
      <c r="O140" s="91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9" t="s">
        <v>1050</v>
      </c>
      <c r="AT140" s="249" t="s">
        <v>163</v>
      </c>
      <c r="AU140" s="249" t="s">
        <v>83</v>
      </c>
      <c r="AY140" s="17" t="s">
        <v>161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7" t="s">
        <v>81</v>
      </c>
      <c r="BK140" s="250">
        <f>ROUND(I140*H140,2)</f>
        <v>0</v>
      </c>
      <c r="BL140" s="17" t="s">
        <v>1050</v>
      </c>
      <c r="BM140" s="249" t="s">
        <v>1090</v>
      </c>
    </row>
    <row r="141" s="2" customFormat="1" ht="16.5" customHeight="1">
      <c r="A141" s="38"/>
      <c r="B141" s="39"/>
      <c r="C141" s="237" t="s">
        <v>217</v>
      </c>
      <c r="D141" s="237" t="s">
        <v>163</v>
      </c>
      <c r="E141" s="238" t="s">
        <v>1091</v>
      </c>
      <c r="F141" s="239" t="s">
        <v>1092</v>
      </c>
      <c r="G141" s="240" t="s">
        <v>1025</v>
      </c>
      <c r="H141" s="241">
        <v>1</v>
      </c>
      <c r="I141" s="242"/>
      <c r="J141" s="243">
        <f>ROUND(I141*H141,2)</f>
        <v>0</v>
      </c>
      <c r="K141" s="244"/>
      <c r="L141" s="44"/>
      <c r="M141" s="245" t="s">
        <v>1</v>
      </c>
      <c r="N141" s="246" t="s">
        <v>38</v>
      </c>
      <c r="O141" s="91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9" t="s">
        <v>1050</v>
      </c>
      <c r="AT141" s="249" t="s">
        <v>163</v>
      </c>
      <c r="AU141" s="249" t="s">
        <v>83</v>
      </c>
      <c r="AY141" s="17" t="s">
        <v>161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7" t="s">
        <v>81</v>
      </c>
      <c r="BK141" s="250">
        <f>ROUND(I141*H141,2)</f>
        <v>0</v>
      </c>
      <c r="BL141" s="17" t="s">
        <v>1050</v>
      </c>
      <c r="BM141" s="249" t="s">
        <v>1093</v>
      </c>
    </row>
    <row r="142" s="2" customFormat="1" ht="16.5" customHeight="1">
      <c r="A142" s="38"/>
      <c r="B142" s="39"/>
      <c r="C142" s="237" t="s">
        <v>222</v>
      </c>
      <c r="D142" s="237" t="s">
        <v>163</v>
      </c>
      <c r="E142" s="238" t="s">
        <v>1094</v>
      </c>
      <c r="F142" s="239" t="s">
        <v>1095</v>
      </c>
      <c r="G142" s="240" t="s">
        <v>1025</v>
      </c>
      <c r="H142" s="241">
        <v>1</v>
      </c>
      <c r="I142" s="242"/>
      <c r="J142" s="243">
        <f>ROUND(I142*H142,2)</f>
        <v>0</v>
      </c>
      <c r="K142" s="244"/>
      <c r="L142" s="44"/>
      <c r="M142" s="295" t="s">
        <v>1</v>
      </c>
      <c r="N142" s="296" t="s">
        <v>38</v>
      </c>
      <c r="O142" s="297"/>
      <c r="P142" s="298">
        <f>O142*H142</f>
        <v>0</v>
      </c>
      <c r="Q142" s="298">
        <v>0</v>
      </c>
      <c r="R142" s="298">
        <f>Q142*H142</f>
        <v>0</v>
      </c>
      <c r="S142" s="298">
        <v>0</v>
      </c>
      <c r="T142" s="29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9" t="s">
        <v>1050</v>
      </c>
      <c r="AT142" s="249" t="s">
        <v>163</v>
      </c>
      <c r="AU142" s="249" t="s">
        <v>83</v>
      </c>
      <c r="AY142" s="17" t="s">
        <v>161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7" t="s">
        <v>81</v>
      </c>
      <c r="BK142" s="250">
        <f>ROUND(I142*H142,2)</f>
        <v>0</v>
      </c>
      <c r="BL142" s="17" t="s">
        <v>1050</v>
      </c>
      <c r="BM142" s="249" t="s">
        <v>1096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184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2DC7ZkL62NW+I1eyswYadEGZLAjRvMI+F3fAQOike9ib6Y918P72Wie83XR4ypWQIMFHRtH9ghv4eacSTMs2eA==" hashValue="63l2anl6i/grSma/ug1q1R8TvMRKviO8noFTiot1QH4DW3KPgyhQN/UFVsxWWOArPpBMqQS+AIDV8qjQHoH0IQ==" algorithmName="SHA-512" password="CFC9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0"/>
    </row>
    <row r="4" s="1" customFormat="1" ht="24.96" customHeight="1">
      <c r="B4" s="20"/>
      <c r="C4" s="141" t="s">
        <v>1097</v>
      </c>
      <c r="H4" s="20"/>
    </row>
    <row r="5" s="1" customFormat="1" ht="12" customHeight="1">
      <c r="B5" s="20"/>
      <c r="C5" s="303" t="s">
        <v>13</v>
      </c>
      <c r="D5" s="152" t="s">
        <v>14</v>
      </c>
      <c r="E5" s="1"/>
      <c r="F5" s="1"/>
      <c r="H5" s="20"/>
    </row>
    <row r="6" s="1" customFormat="1" ht="36.96" customHeight="1">
      <c r="B6" s="20"/>
      <c r="C6" s="304" t="s">
        <v>16</v>
      </c>
      <c r="D6" s="305" t="s">
        <v>17</v>
      </c>
      <c r="E6" s="1"/>
      <c r="F6" s="1"/>
      <c r="H6" s="20"/>
    </row>
    <row r="7" s="1" customFormat="1" ht="24.75" customHeight="1">
      <c r="B7" s="20"/>
      <c r="C7" s="143" t="s">
        <v>22</v>
      </c>
      <c r="D7" s="149" t="str">
        <f>'Rekapitulace stavby'!AN8</f>
        <v>16. 3. 2021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8"/>
      <c r="B9" s="306"/>
      <c r="C9" s="307" t="s">
        <v>54</v>
      </c>
      <c r="D9" s="308" t="s">
        <v>55</v>
      </c>
      <c r="E9" s="308" t="s">
        <v>148</v>
      </c>
      <c r="F9" s="309" t="s">
        <v>1098</v>
      </c>
      <c r="G9" s="208"/>
      <c r="H9" s="306"/>
    </row>
    <row r="10" s="2" customFormat="1" ht="26.4" customHeight="1">
      <c r="A10" s="38"/>
      <c r="B10" s="44"/>
      <c r="C10" s="310" t="s">
        <v>1099</v>
      </c>
      <c r="D10" s="310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311" t="s">
        <v>93</v>
      </c>
      <c r="D11" s="312" t="s">
        <v>94</v>
      </c>
      <c r="E11" s="313" t="s">
        <v>1</v>
      </c>
      <c r="F11" s="314">
        <v>24.800000000000001</v>
      </c>
      <c r="G11" s="38"/>
      <c r="H11" s="44"/>
    </row>
    <row r="12" s="2" customFormat="1" ht="16.8" customHeight="1">
      <c r="A12" s="38"/>
      <c r="B12" s="44"/>
      <c r="C12" s="315" t="s">
        <v>93</v>
      </c>
      <c r="D12" s="315" t="s">
        <v>95</v>
      </c>
      <c r="E12" s="17" t="s">
        <v>1</v>
      </c>
      <c r="F12" s="316">
        <v>24.800000000000001</v>
      </c>
      <c r="G12" s="38"/>
      <c r="H12" s="44"/>
    </row>
    <row r="13" s="2" customFormat="1" ht="16.8" customHeight="1">
      <c r="A13" s="38"/>
      <c r="B13" s="44"/>
      <c r="C13" s="317" t="s">
        <v>1100</v>
      </c>
      <c r="D13" s="38"/>
      <c r="E13" s="38"/>
      <c r="F13" s="38"/>
      <c r="G13" s="38"/>
      <c r="H13" s="44"/>
    </row>
    <row r="14" s="2" customFormat="1">
      <c r="A14" s="38"/>
      <c r="B14" s="44"/>
      <c r="C14" s="315" t="s">
        <v>912</v>
      </c>
      <c r="D14" s="315" t="s">
        <v>913</v>
      </c>
      <c r="E14" s="17" t="s">
        <v>288</v>
      </c>
      <c r="F14" s="316">
        <v>177.69999999999999</v>
      </c>
      <c r="G14" s="38"/>
      <c r="H14" s="44"/>
    </row>
    <row r="15" s="2" customFormat="1" ht="16.8" customHeight="1">
      <c r="A15" s="38"/>
      <c r="B15" s="44"/>
      <c r="C15" s="315" t="s">
        <v>881</v>
      </c>
      <c r="D15" s="315" t="s">
        <v>882</v>
      </c>
      <c r="E15" s="17" t="s">
        <v>288</v>
      </c>
      <c r="F15" s="316">
        <v>262.25</v>
      </c>
      <c r="G15" s="38"/>
      <c r="H15" s="44"/>
    </row>
    <row r="16" s="2" customFormat="1" ht="16.8" customHeight="1">
      <c r="A16" s="38"/>
      <c r="B16" s="44"/>
      <c r="C16" s="315" t="s">
        <v>886</v>
      </c>
      <c r="D16" s="315" t="s">
        <v>887</v>
      </c>
      <c r="E16" s="17" t="s">
        <v>288</v>
      </c>
      <c r="F16" s="316">
        <v>2360.25</v>
      </c>
      <c r="G16" s="38"/>
      <c r="H16" s="44"/>
    </row>
    <row r="17" s="2" customFormat="1" ht="16.8" customHeight="1">
      <c r="A17" s="38"/>
      <c r="B17" s="44"/>
      <c r="C17" s="311" t="s">
        <v>96</v>
      </c>
      <c r="D17" s="312" t="s">
        <v>97</v>
      </c>
      <c r="E17" s="313" t="s">
        <v>1</v>
      </c>
      <c r="F17" s="314">
        <v>152.90000000000001</v>
      </c>
      <c r="G17" s="38"/>
      <c r="H17" s="44"/>
    </row>
    <row r="18" s="2" customFormat="1" ht="16.8" customHeight="1">
      <c r="A18" s="38"/>
      <c r="B18" s="44"/>
      <c r="C18" s="315" t="s">
        <v>96</v>
      </c>
      <c r="D18" s="315" t="s">
        <v>98</v>
      </c>
      <c r="E18" s="17" t="s">
        <v>1</v>
      </c>
      <c r="F18" s="316">
        <v>152.90000000000001</v>
      </c>
      <c r="G18" s="38"/>
      <c r="H18" s="44"/>
    </row>
    <row r="19" s="2" customFormat="1" ht="16.8" customHeight="1">
      <c r="A19" s="38"/>
      <c r="B19" s="44"/>
      <c r="C19" s="317" t="s">
        <v>1100</v>
      </c>
      <c r="D19" s="38"/>
      <c r="E19" s="38"/>
      <c r="F19" s="38"/>
      <c r="G19" s="38"/>
      <c r="H19" s="44"/>
    </row>
    <row r="20" s="2" customFormat="1">
      <c r="A20" s="38"/>
      <c r="B20" s="44"/>
      <c r="C20" s="315" t="s">
        <v>912</v>
      </c>
      <c r="D20" s="315" t="s">
        <v>913</v>
      </c>
      <c r="E20" s="17" t="s">
        <v>288</v>
      </c>
      <c r="F20" s="316">
        <v>177.69999999999999</v>
      </c>
      <c r="G20" s="38"/>
      <c r="H20" s="44"/>
    </row>
    <row r="21" s="2" customFormat="1" ht="16.8" customHeight="1">
      <c r="A21" s="38"/>
      <c r="B21" s="44"/>
      <c r="C21" s="315" t="s">
        <v>891</v>
      </c>
      <c r="D21" s="315" t="s">
        <v>892</v>
      </c>
      <c r="E21" s="17" t="s">
        <v>288</v>
      </c>
      <c r="F21" s="316">
        <v>489.92000000000002</v>
      </c>
      <c r="G21" s="38"/>
      <c r="H21" s="44"/>
    </row>
    <row r="22" s="2" customFormat="1" ht="16.8" customHeight="1">
      <c r="A22" s="38"/>
      <c r="B22" s="44"/>
      <c r="C22" s="315" t="s">
        <v>896</v>
      </c>
      <c r="D22" s="315" t="s">
        <v>897</v>
      </c>
      <c r="E22" s="17" t="s">
        <v>288</v>
      </c>
      <c r="F22" s="316">
        <v>4409.2799999999997</v>
      </c>
      <c r="G22" s="38"/>
      <c r="H22" s="44"/>
    </row>
    <row r="23" s="2" customFormat="1" ht="16.8" customHeight="1">
      <c r="A23" s="38"/>
      <c r="B23" s="44"/>
      <c r="C23" s="311" t="s">
        <v>100</v>
      </c>
      <c r="D23" s="312" t="s">
        <v>101</v>
      </c>
      <c r="E23" s="313" t="s">
        <v>1</v>
      </c>
      <c r="F23" s="314">
        <v>271.07499999999999</v>
      </c>
      <c r="G23" s="38"/>
      <c r="H23" s="44"/>
    </row>
    <row r="24" s="2" customFormat="1" ht="16.8" customHeight="1">
      <c r="A24" s="38"/>
      <c r="B24" s="44"/>
      <c r="C24" s="315" t="s">
        <v>100</v>
      </c>
      <c r="D24" s="315" t="s">
        <v>904</v>
      </c>
      <c r="E24" s="17" t="s">
        <v>1</v>
      </c>
      <c r="F24" s="316">
        <v>271.07499999999999</v>
      </c>
      <c r="G24" s="38"/>
      <c r="H24" s="44"/>
    </row>
    <row r="25" s="2" customFormat="1" ht="16.8" customHeight="1">
      <c r="A25" s="38"/>
      <c r="B25" s="44"/>
      <c r="C25" s="317" t="s">
        <v>1100</v>
      </c>
      <c r="D25" s="38"/>
      <c r="E25" s="38"/>
      <c r="F25" s="38"/>
      <c r="G25" s="38"/>
      <c r="H25" s="44"/>
    </row>
    <row r="26" s="2" customFormat="1">
      <c r="A26" s="38"/>
      <c r="B26" s="44"/>
      <c r="C26" s="315" t="s">
        <v>901</v>
      </c>
      <c r="D26" s="315" t="s">
        <v>902</v>
      </c>
      <c r="E26" s="17" t="s">
        <v>288</v>
      </c>
      <c r="F26" s="316">
        <v>271.07499999999999</v>
      </c>
      <c r="G26" s="38"/>
      <c r="H26" s="44"/>
    </row>
    <row r="27" s="2" customFormat="1" ht="16.8" customHeight="1">
      <c r="A27" s="38"/>
      <c r="B27" s="44"/>
      <c r="C27" s="315" t="s">
        <v>891</v>
      </c>
      <c r="D27" s="315" t="s">
        <v>892</v>
      </c>
      <c r="E27" s="17" t="s">
        <v>288</v>
      </c>
      <c r="F27" s="316">
        <v>489.92000000000002</v>
      </c>
      <c r="G27" s="38"/>
      <c r="H27" s="44"/>
    </row>
    <row r="28" s="2" customFormat="1" ht="16.8" customHeight="1">
      <c r="A28" s="38"/>
      <c r="B28" s="44"/>
      <c r="C28" s="315" t="s">
        <v>896</v>
      </c>
      <c r="D28" s="315" t="s">
        <v>897</v>
      </c>
      <c r="E28" s="17" t="s">
        <v>288</v>
      </c>
      <c r="F28" s="316">
        <v>4409.2799999999997</v>
      </c>
      <c r="G28" s="38"/>
      <c r="H28" s="44"/>
    </row>
    <row r="29" s="2" customFormat="1" ht="16.8" customHeight="1">
      <c r="A29" s="38"/>
      <c r="B29" s="44"/>
      <c r="C29" s="311" t="s">
        <v>103</v>
      </c>
      <c r="D29" s="312" t="s">
        <v>104</v>
      </c>
      <c r="E29" s="313" t="s">
        <v>1</v>
      </c>
      <c r="F29" s="314">
        <v>48.5</v>
      </c>
      <c r="G29" s="38"/>
      <c r="H29" s="44"/>
    </row>
    <row r="30" s="2" customFormat="1" ht="16.8" customHeight="1">
      <c r="A30" s="38"/>
      <c r="B30" s="44"/>
      <c r="C30" s="315" t="s">
        <v>103</v>
      </c>
      <c r="D30" s="315" t="s">
        <v>246</v>
      </c>
      <c r="E30" s="17" t="s">
        <v>1</v>
      </c>
      <c r="F30" s="316">
        <v>48.5</v>
      </c>
      <c r="G30" s="38"/>
      <c r="H30" s="44"/>
    </row>
    <row r="31" s="2" customFormat="1" ht="16.8" customHeight="1">
      <c r="A31" s="38"/>
      <c r="B31" s="44"/>
      <c r="C31" s="317" t="s">
        <v>1100</v>
      </c>
      <c r="D31" s="38"/>
      <c r="E31" s="38"/>
      <c r="F31" s="38"/>
      <c r="G31" s="38"/>
      <c r="H31" s="44"/>
    </row>
    <row r="32" s="2" customFormat="1">
      <c r="A32" s="38"/>
      <c r="B32" s="44"/>
      <c r="C32" s="315" t="s">
        <v>243</v>
      </c>
      <c r="D32" s="315" t="s">
        <v>244</v>
      </c>
      <c r="E32" s="17" t="s">
        <v>239</v>
      </c>
      <c r="F32" s="316">
        <v>48.5</v>
      </c>
      <c r="G32" s="38"/>
      <c r="H32" s="44"/>
    </row>
    <row r="33" s="2" customFormat="1">
      <c r="A33" s="38"/>
      <c r="B33" s="44"/>
      <c r="C33" s="315" t="s">
        <v>281</v>
      </c>
      <c r="D33" s="315" t="s">
        <v>282</v>
      </c>
      <c r="E33" s="17" t="s">
        <v>239</v>
      </c>
      <c r="F33" s="316">
        <v>539.39999999999998</v>
      </c>
      <c r="G33" s="38"/>
      <c r="H33" s="44"/>
    </row>
    <row r="34" s="2" customFormat="1">
      <c r="A34" s="38"/>
      <c r="B34" s="44"/>
      <c r="C34" s="315" t="s">
        <v>286</v>
      </c>
      <c r="D34" s="315" t="s">
        <v>287</v>
      </c>
      <c r="E34" s="17" t="s">
        <v>288</v>
      </c>
      <c r="F34" s="316">
        <v>970.91999999999996</v>
      </c>
      <c r="G34" s="38"/>
      <c r="H34" s="44"/>
    </row>
    <row r="35" s="2" customFormat="1" ht="16.8" customHeight="1">
      <c r="A35" s="38"/>
      <c r="B35" s="44"/>
      <c r="C35" s="311" t="s">
        <v>106</v>
      </c>
      <c r="D35" s="312" t="s">
        <v>107</v>
      </c>
      <c r="E35" s="313" t="s">
        <v>1</v>
      </c>
      <c r="F35" s="314">
        <v>237.44999999999999</v>
      </c>
      <c r="G35" s="38"/>
      <c r="H35" s="44"/>
    </row>
    <row r="36" s="2" customFormat="1" ht="16.8" customHeight="1">
      <c r="A36" s="38"/>
      <c r="B36" s="44"/>
      <c r="C36" s="315" t="s">
        <v>106</v>
      </c>
      <c r="D36" s="315" t="s">
        <v>910</v>
      </c>
      <c r="E36" s="17" t="s">
        <v>1</v>
      </c>
      <c r="F36" s="316">
        <v>237.44999999999999</v>
      </c>
      <c r="G36" s="38"/>
      <c r="H36" s="44"/>
    </row>
    <row r="37" s="2" customFormat="1" ht="16.8" customHeight="1">
      <c r="A37" s="38"/>
      <c r="B37" s="44"/>
      <c r="C37" s="317" t="s">
        <v>1100</v>
      </c>
      <c r="D37" s="38"/>
      <c r="E37" s="38"/>
      <c r="F37" s="38"/>
      <c r="G37" s="38"/>
      <c r="H37" s="44"/>
    </row>
    <row r="38" s="2" customFormat="1">
      <c r="A38" s="38"/>
      <c r="B38" s="44"/>
      <c r="C38" s="315" t="s">
        <v>906</v>
      </c>
      <c r="D38" s="315" t="s">
        <v>907</v>
      </c>
      <c r="E38" s="17" t="s">
        <v>288</v>
      </c>
      <c r="F38" s="316">
        <v>303.39499999999998</v>
      </c>
      <c r="G38" s="38"/>
      <c r="H38" s="44"/>
    </row>
    <row r="39" s="2" customFormat="1" ht="16.8" customHeight="1">
      <c r="A39" s="38"/>
      <c r="B39" s="44"/>
      <c r="C39" s="315" t="s">
        <v>881</v>
      </c>
      <c r="D39" s="315" t="s">
        <v>882</v>
      </c>
      <c r="E39" s="17" t="s">
        <v>288</v>
      </c>
      <c r="F39" s="316">
        <v>262.25</v>
      </c>
      <c r="G39" s="38"/>
      <c r="H39" s="44"/>
    </row>
    <row r="40" s="2" customFormat="1" ht="16.8" customHeight="1">
      <c r="A40" s="38"/>
      <c r="B40" s="44"/>
      <c r="C40" s="315" t="s">
        <v>886</v>
      </c>
      <c r="D40" s="315" t="s">
        <v>887</v>
      </c>
      <c r="E40" s="17" t="s">
        <v>288</v>
      </c>
      <c r="F40" s="316">
        <v>2360.25</v>
      </c>
      <c r="G40" s="38"/>
      <c r="H40" s="44"/>
    </row>
    <row r="41" s="2" customFormat="1" ht="16.8" customHeight="1">
      <c r="A41" s="38"/>
      <c r="B41" s="44"/>
      <c r="C41" s="311" t="s">
        <v>109</v>
      </c>
      <c r="D41" s="312" t="s">
        <v>110</v>
      </c>
      <c r="E41" s="313" t="s">
        <v>1</v>
      </c>
      <c r="F41" s="314">
        <v>65.944999999999993</v>
      </c>
      <c r="G41" s="38"/>
      <c r="H41" s="44"/>
    </row>
    <row r="42" s="2" customFormat="1" ht="16.8" customHeight="1">
      <c r="A42" s="38"/>
      <c r="B42" s="44"/>
      <c r="C42" s="315" t="s">
        <v>109</v>
      </c>
      <c r="D42" s="315" t="s">
        <v>909</v>
      </c>
      <c r="E42" s="17" t="s">
        <v>1</v>
      </c>
      <c r="F42" s="316">
        <v>65.944999999999993</v>
      </c>
      <c r="G42" s="38"/>
      <c r="H42" s="44"/>
    </row>
    <row r="43" s="2" customFormat="1" ht="16.8" customHeight="1">
      <c r="A43" s="38"/>
      <c r="B43" s="44"/>
      <c r="C43" s="317" t="s">
        <v>1100</v>
      </c>
      <c r="D43" s="38"/>
      <c r="E43" s="38"/>
      <c r="F43" s="38"/>
      <c r="G43" s="38"/>
      <c r="H43" s="44"/>
    </row>
    <row r="44" s="2" customFormat="1">
      <c r="A44" s="38"/>
      <c r="B44" s="44"/>
      <c r="C44" s="315" t="s">
        <v>906</v>
      </c>
      <c r="D44" s="315" t="s">
        <v>907</v>
      </c>
      <c r="E44" s="17" t="s">
        <v>288</v>
      </c>
      <c r="F44" s="316">
        <v>303.39499999999998</v>
      </c>
      <c r="G44" s="38"/>
      <c r="H44" s="44"/>
    </row>
    <row r="45" s="2" customFormat="1" ht="16.8" customHeight="1">
      <c r="A45" s="38"/>
      <c r="B45" s="44"/>
      <c r="C45" s="315" t="s">
        <v>891</v>
      </c>
      <c r="D45" s="315" t="s">
        <v>892</v>
      </c>
      <c r="E45" s="17" t="s">
        <v>288</v>
      </c>
      <c r="F45" s="316">
        <v>489.92000000000002</v>
      </c>
      <c r="G45" s="38"/>
      <c r="H45" s="44"/>
    </row>
    <row r="46" s="2" customFormat="1" ht="16.8" customHeight="1">
      <c r="A46" s="38"/>
      <c r="B46" s="44"/>
      <c r="C46" s="315" t="s">
        <v>896</v>
      </c>
      <c r="D46" s="315" t="s">
        <v>897</v>
      </c>
      <c r="E46" s="17" t="s">
        <v>288</v>
      </c>
      <c r="F46" s="316">
        <v>4409.2799999999997</v>
      </c>
      <c r="G46" s="38"/>
      <c r="H46" s="44"/>
    </row>
    <row r="47" s="2" customFormat="1" ht="16.8" customHeight="1">
      <c r="A47" s="38"/>
      <c r="B47" s="44"/>
      <c r="C47" s="311" t="s">
        <v>113</v>
      </c>
      <c r="D47" s="312" t="s">
        <v>114</v>
      </c>
      <c r="E47" s="313" t="s">
        <v>1</v>
      </c>
      <c r="F47" s="314">
        <v>490.89999999999998</v>
      </c>
      <c r="G47" s="38"/>
      <c r="H47" s="44"/>
    </row>
    <row r="48" s="2" customFormat="1" ht="16.8" customHeight="1">
      <c r="A48" s="38"/>
      <c r="B48" s="44"/>
      <c r="C48" s="315" t="s">
        <v>113</v>
      </c>
      <c r="D48" s="315" t="s">
        <v>241</v>
      </c>
      <c r="E48" s="17" t="s">
        <v>1</v>
      </c>
      <c r="F48" s="316">
        <v>490.89999999999998</v>
      </c>
      <c r="G48" s="38"/>
      <c r="H48" s="44"/>
    </row>
    <row r="49" s="2" customFormat="1" ht="16.8" customHeight="1">
      <c r="A49" s="38"/>
      <c r="B49" s="44"/>
      <c r="C49" s="317" t="s">
        <v>1100</v>
      </c>
      <c r="D49" s="38"/>
      <c r="E49" s="38"/>
      <c r="F49" s="38"/>
      <c r="G49" s="38"/>
      <c r="H49" s="44"/>
    </row>
    <row r="50" s="2" customFormat="1">
      <c r="A50" s="38"/>
      <c r="B50" s="44"/>
      <c r="C50" s="315" t="s">
        <v>237</v>
      </c>
      <c r="D50" s="315" t="s">
        <v>238</v>
      </c>
      <c r="E50" s="17" t="s">
        <v>239</v>
      </c>
      <c r="F50" s="316">
        <v>490.89999999999998</v>
      </c>
      <c r="G50" s="38"/>
      <c r="H50" s="44"/>
    </row>
    <row r="51" s="2" customFormat="1">
      <c r="A51" s="38"/>
      <c r="B51" s="44"/>
      <c r="C51" s="315" t="s">
        <v>281</v>
      </c>
      <c r="D51" s="315" t="s">
        <v>282</v>
      </c>
      <c r="E51" s="17" t="s">
        <v>239</v>
      </c>
      <c r="F51" s="316">
        <v>539.39999999999998</v>
      </c>
      <c r="G51" s="38"/>
      <c r="H51" s="44"/>
    </row>
    <row r="52" s="2" customFormat="1">
      <c r="A52" s="38"/>
      <c r="B52" s="44"/>
      <c r="C52" s="315" t="s">
        <v>286</v>
      </c>
      <c r="D52" s="315" t="s">
        <v>287</v>
      </c>
      <c r="E52" s="17" t="s">
        <v>288</v>
      </c>
      <c r="F52" s="316">
        <v>970.91999999999996</v>
      </c>
      <c r="G52" s="38"/>
      <c r="H52" s="44"/>
    </row>
    <row r="53" s="2" customFormat="1" ht="16.8" customHeight="1">
      <c r="A53" s="38"/>
      <c r="B53" s="44"/>
      <c r="C53" s="311" t="s">
        <v>117</v>
      </c>
      <c r="D53" s="312" t="s">
        <v>118</v>
      </c>
      <c r="E53" s="313" t="s">
        <v>1</v>
      </c>
      <c r="F53" s="314">
        <v>890</v>
      </c>
      <c r="G53" s="38"/>
      <c r="H53" s="44"/>
    </row>
    <row r="54" s="2" customFormat="1" ht="16.8" customHeight="1">
      <c r="A54" s="38"/>
      <c r="B54" s="44"/>
      <c r="C54" s="315" t="s">
        <v>117</v>
      </c>
      <c r="D54" s="315" t="s">
        <v>332</v>
      </c>
      <c r="E54" s="17" t="s">
        <v>1</v>
      </c>
      <c r="F54" s="316">
        <v>890</v>
      </c>
      <c r="G54" s="38"/>
      <c r="H54" s="44"/>
    </row>
    <row r="55" s="2" customFormat="1" ht="16.8" customHeight="1">
      <c r="A55" s="38"/>
      <c r="B55" s="44"/>
      <c r="C55" s="317" t="s">
        <v>1100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15" t="s">
        <v>329</v>
      </c>
      <c r="D56" s="315" t="s">
        <v>330</v>
      </c>
      <c r="E56" s="17" t="s">
        <v>166</v>
      </c>
      <c r="F56" s="316">
        <v>890</v>
      </c>
      <c r="G56" s="38"/>
      <c r="H56" s="44"/>
    </row>
    <row r="57" s="2" customFormat="1">
      <c r="A57" s="38"/>
      <c r="B57" s="44"/>
      <c r="C57" s="315" t="s">
        <v>237</v>
      </c>
      <c r="D57" s="315" t="s">
        <v>238</v>
      </c>
      <c r="E57" s="17" t="s">
        <v>239</v>
      </c>
      <c r="F57" s="316">
        <v>267</v>
      </c>
      <c r="G57" s="38"/>
      <c r="H57" s="44"/>
    </row>
    <row r="58" s="2" customFormat="1">
      <c r="A58" s="38"/>
      <c r="B58" s="44"/>
      <c r="C58" s="315" t="s">
        <v>281</v>
      </c>
      <c r="D58" s="315" t="s">
        <v>282</v>
      </c>
      <c r="E58" s="17" t="s">
        <v>239</v>
      </c>
      <c r="F58" s="316">
        <v>267</v>
      </c>
      <c r="G58" s="38"/>
      <c r="H58" s="44"/>
    </row>
    <row r="59" s="2" customFormat="1">
      <c r="A59" s="38"/>
      <c r="B59" s="44"/>
      <c r="C59" s="315" t="s">
        <v>286</v>
      </c>
      <c r="D59" s="315" t="s">
        <v>287</v>
      </c>
      <c r="E59" s="17" t="s">
        <v>288</v>
      </c>
      <c r="F59" s="316">
        <v>480.60000000000002</v>
      </c>
      <c r="G59" s="38"/>
      <c r="H59" s="44"/>
    </row>
    <row r="60" s="2" customFormat="1" ht="16.8" customHeight="1">
      <c r="A60" s="38"/>
      <c r="B60" s="44"/>
      <c r="C60" s="315" t="s">
        <v>308</v>
      </c>
      <c r="D60" s="315" t="s">
        <v>309</v>
      </c>
      <c r="E60" s="17" t="s">
        <v>166</v>
      </c>
      <c r="F60" s="316">
        <v>890</v>
      </c>
      <c r="G60" s="38"/>
      <c r="H60" s="44"/>
    </row>
    <row r="61" s="2" customFormat="1" ht="16.8" customHeight="1">
      <c r="A61" s="38"/>
      <c r="B61" s="44"/>
      <c r="C61" s="315" t="s">
        <v>325</v>
      </c>
      <c r="D61" s="315" t="s">
        <v>326</v>
      </c>
      <c r="E61" s="17" t="s">
        <v>166</v>
      </c>
      <c r="F61" s="316">
        <v>890</v>
      </c>
      <c r="G61" s="38"/>
      <c r="H61" s="44"/>
    </row>
    <row r="62" s="2" customFormat="1">
      <c r="A62" s="38"/>
      <c r="B62" s="44"/>
      <c r="C62" s="315" t="s">
        <v>334</v>
      </c>
      <c r="D62" s="315" t="s">
        <v>335</v>
      </c>
      <c r="E62" s="17" t="s">
        <v>166</v>
      </c>
      <c r="F62" s="316">
        <v>979</v>
      </c>
      <c r="G62" s="38"/>
      <c r="H62" s="44"/>
    </row>
    <row r="63" s="2" customFormat="1" ht="16.8" customHeight="1">
      <c r="A63" s="38"/>
      <c r="B63" s="44"/>
      <c r="C63" s="311" t="s">
        <v>120</v>
      </c>
      <c r="D63" s="312" t="s">
        <v>121</v>
      </c>
      <c r="E63" s="313" t="s">
        <v>1</v>
      </c>
      <c r="F63" s="314">
        <v>935</v>
      </c>
      <c r="G63" s="38"/>
      <c r="H63" s="44"/>
    </row>
    <row r="64" s="2" customFormat="1" ht="16.8" customHeight="1">
      <c r="A64" s="38"/>
      <c r="B64" s="44"/>
      <c r="C64" s="315" t="s">
        <v>120</v>
      </c>
      <c r="D64" s="315" t="s">
        <v>345</v>
      </c>
      <c r="E64" s="17" t="s">
        <v>1</v>
      </c>
      <c r="F64" s="316">
        <v>935</v>
      </c>
      <c r="G64" s="38"/>
      <c r="H64" s="44"/>
    </row>
    <row r="65" s="2" customFormat="1" ht="16.8" customHeight="1">
      <c r="A65" s="38"/>
      <c r="B65" s="44"/>
      <c r="C65" s="317" t="s">
        <v>1100</v>
      </c>
      <c r="D65" s="38"/>
      <c r="E65" s="38"/>
      <c r="F65" s="38"/>
      <c r="G65" s="38"/>
      <c r="H65" s="44"/>
    </row>
    <row r="66" s="2" customFormat="1">
      <c r="A66" s="38"/>
      <c r="B66" s="44"/>
      <c r="C66" s="315" t="s">
        <v>341</v>
      </c>
      <c r="D66" s="315" t="s">
        <v>342</v>
      </c>
      <c r="E66" s="17" t="s">
        <v>166</v>
      </c>
      <c r="F66" s="316">
        <v>1052</v>
      </c>
      <c r="G66" s="38"/>
      <c r="H66" s="44"/>
    </row>
    <row r="67" s="2" customFormat="1" ht="16.8" customHeight="1">
      <c r="A67" s="38"/>
      <c r="B67" s="44"/>
      <c r="C67" s="315" t="s">
        <v>348</v>
      </c>
      <c r="D67" s="315" t="s">
        <v>349</v>
      </c>
      <c r="E67" s="17" t="s">
        <v>166</v>
      </c>
      <c r="F67" s="316">
        <v>935</v>
      </c>
      <c r="G67" s="38"/>
      <c r="H67" s="44"/>
    </row>
    <row r="68" s="2" customFormat="1">
      <c r="A68" s="38"/>
      <c r="B68" s="44"/>
      <c r="C68" s="315" t="s">
        <v>358</v>
      </c>
      <c r="D68" s="315" t="s">
        <v>359</v>
      </c>
      <c r="E68" s="17" t="s">
        <v>166</v>
      </c>
      <c r="F68" s="316">
        <v>935</v>
      </c>
      <c r="G68" s="38"/>
      <c r="H68" s="44"/>
    </row>
    <row r="69" s="2" customFormat="1">
      <c r="A69" s="38"/>
      <c r="B69" s="44"/>
      <c r="C69" s="315" t="s">
        <v>366</v>
      </c>
      <c r="D69" s="315" t="s">
        <v>367</v>
      </c>
      <c r="E69" s="17" t="s">
        <v>166</v>
      </c>
      <c r="F69" s="316">
        <v>1052</v>
      </c>
      <c r="G69" s="38"/>
      <c r="H69" s="44"/>
    </row>
    <row r="70" s="2" customFormat="1" ht="16.8" customHeight="1">
      <c r="A70" s="38"/>
      <c r="B70" s="44"/>
      <c r="C70" s="315" t="s">
        <v>371</v>
      </c>
      <c r="D70" s="315" t="s">
        <v>372</v>
      </c>
      <c r="E70" s="17" t="s">
        <v>166</v>
      </c>
      <c r="F70" s="316">
        <v>935</v>
      </c>
      <c r="G70" s="38"/>
      <c r="H70" s="44"/>
    </row>
    <row r="71" s="2" customFormat="1" ht="16.8" customHeight="1">
      <c r="A71" s="38"/>
      <c r="B71" s="44"/>
      <c r="C71" s="315" t="s">
        <v>375</v>
      </c>
      <c r="D71" s="315" t="s">
        <v>376</v>
      </c>
      <c r="E71" s="17" t="s">
        <v>166</v>
      </c>
      <c r="F71" s="316">
        <v>935</v>
      </c>
      <c r="G71" s="38"/>
      <c r="H71" s="44"/>
    </row>
    <row r="72" s="2" customFormat="1" ht="16.8" customHeight="1">
      <c r="A72" s="38"/>
      <c r="B72" s="44"/>
      <c r="C72" s="315" t="s">
        <v>362</v>
      </c>
      <c r="D72" s="315" t="s">
        <v>363</v>
      </c>
      <c r="E72" s="17" t="s">
        <v>239</v>
      </c>
      <c r="F72" s="316">
        <v>46.75</v>
      </c>
      <c r="G72" s="38"/>
      <c r="H72" s="44"/>
    </row>
    <row r="73" s="2" customFormat="1" ht="16.8" customHeight="1">
      <c r="A73" s="38"/>
      <c r="B73" s="44"/>
      <c r="C73" s="311" t="s">
        <v>123</v>
      </c>
      <c r="D73" s="312" t="s">
        <v>124</v>
      </c>
      <c r="E73" s="313" t="s">
        <v>1</v>
      </c>
      <c r="F73" s="314">
        <v>117</v>
      </c>
      <c r="G73" s="38"/>
      <c r="H73" s="44"/>
    </row>
    <row r="74" s="2" customFormat="1" ht="16.8" customHeight="1">
      <c r="A74" s="38"/>
      <c r="B74" s="44"/>
      <c r="C74" s="315" t="s">
        <v>123</v>
      </c>
      <c r="D74" s="315" t="s">
        <v>344</v>
      </c>
      <c r="E74" s="17" t="s">
        <v>1</v>
      </c>
      <c r="F74" s="316">
        <v>117</v>
      </c>
      <c r="G74" s="38"/>
      <c r="H74" s="44"/>
    </row>
    <row r="75" s="2" customFormat="1" ht="16.8" customHeight="1">
      <c r="A75" s="38"/>
      <c r="B75" s="44"/>
      <c r="C75" s="317" t="s">
        <v>1100</v>
      </c>
      <c r="D75" s="38"/>
      <c r="E75" s="38"/>
      <c r="F75" s="38"/>
      <c r="G75" s="38"/>
      <c r="H75" s="44"/>
    </row>
    <row r="76" s="2" customFormat="1">
      <c r="A76" s="38"/>
      <c r="B76" s="44"/>
      <c r="C76" s="315" t="s">
        <v>341</v>
      </c>
      <c r="D76" s="315" t="s">
        <v>342</v>
      </c>
      <c r="E76" s="17" t="s">
        <v>166</v>
      </c>
      <c r="F76" s="316">
        <v>1052</v>
      </c>
      <c r="G76" s="38"/>
      <c r="H76" s="44"/>
    </row>
    <row r="77" s="2" customFormat="1" ht="16.8" customHeight="1">
      <c r="A77" s="38"/>
      <c r="B77" s="44"/>
      <c r="C77" s="315" t="s">
        <v>459</v>
      </c>
      <c r="D77" s="315" t="s">
        <v>460</v>
      </c>
      <c r="E77" s="17" t="s">
        <v>166</v>
      </c>
      <c r="F77" s="316">
        <v>117</v>
      </c>
      <c r="G77" s="38"/>
      <c r="H77" s="44"/>
    </row>
    <row r="78" s="2" customFormat="1">
      <c r="A78" s="38"/>
      <c r="B78" s="44"/>
      <c r="C78" s="315" t="s">
        <v>366</v>
      </c>
      <c r="D78" s="315" t="s">
        <v>367</v>
      </c>
      <c r="E78" s="17" t="s">
        <v>166</v>
      </c>
      <c r="F78" s="316">
        <v>1052</v>
      </c>
      <c r="G78" s="38"/>
      <c r="H78" s="44"/>
    </row>
    <row r="79" s="2" customFormat="1" ht="16.8" customHeight="1">
      <c r="A79" s="38"/>
      <c r="B79" s="44"/>
      <c r="C79" s="315" t="s">
        <v>432</v>
      </c>
      <c r="D79" s="315" t="s">
        <v>433</v>
      </c>
      <c r="E79" s="17" t="s">
        <v>166</v>
      </c>
      <c r="F79" s="316">
        <v>117</v>
      </c>
      <c r="G79" s="38"/>
      <c r="H79" s="44"/>
    </row>
    <row r="80" s="2" customFormat="1" ht="7.44" customHeight="1">
      <c r="A80" s="38"/>
      <c r="B80" s="182"/>
      <c r="C80" s="183"/>
      <c r="D80" s="183"/>
      <c r="E80" s="183"/>
      <c r="F80" s="183"/>
      <c r="G80" s="183"/>
      <c r="H80" s="44"/>
    </row>
    <row r="81" s="2" customFormat="1">
      <c r="A81" s="38"/>
      <c r="B81" s="38"/>
      <c r="C81" s="38"/>
      <c r="D81" s="38"/>
      <c r="E81" s="38"/>
      <c r="F81" s="38"/>
      <c r="G81" s="38"/>
      <c r="H81" s="38"/>
    </row>
  </sheetData>
  <sheetProtection sheet="1" formatColumns="0" formatRows="0" objects="1" scenarios="1" spinCount="100000" saltValue="dN7j1KnZ0PG5VK+Oc6EkYvKmCDYnGme76GKmdxRckpfTmEN05I957JDj7ONV6jXsGjK1qAFzIfM/iESw0Y3UNQ==" hashValue="eXho020GXK3IBiYpcJIhSe1UdQyeTbGbeNyuJJgYtroNS5BEdlPcNraEs+2Bwdud7lqvyuewX04miFKiU+qu2g==" algorithmName="SHA-512" password="CFC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PRACOVNA-2015\PRACOVNA</dc:creator>
  <cp:lastModifiedBy>PRACOVNA-2015\PRACOVNA</cp:lastModifiedBy>
  <dcterms:created xsi:type="dcterms:W3CDTF">2021-03-16T12:21:14Z</dcterms:created>
  <dcterms:modified xsi:type="dcterms:W3CDTF">2021-03-16T12:21:22Z</dcterms:modified>
</cp:coreProperties>
</file>